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D1_08a_1 - Stavební" sheetId="2" r:id="rId2"/>
    <sheet name="OVN - Ostatní a vedlejší 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'D1_08a_1 - Stavební'!$C$137:$K$276</definedName>
    <definedName name="_xlnm.Print_Area" localSheetId="1">'D1_08a_1 - Stavební'!$C$4:$J$76,'D1_08a_1 - Stavební'!$C$82:$J$117,'D1_08a_1 - Stavební'!$C$123:$K$276</definedName>
    <definedName name="_xlnm.Print_Titles" localSheetId="1">'D1_08a_1 - Stavební'!$137:$137</definedName>
    <definedName name="_xlnm._FilterDatabase" localSheetId="2" hidden="1">'OVN - Ostatní a vedlejší ...'!$C$123:$K$244</definedName>
    <definedName name="_xlnm.Print_Area" localSheetId="2">'OVN - Ostatní a vedlejší ...'!$C$4:$J$76,'OVN - Ostatní a vedlejší ...'!$C$82:$J$105,'OVN - Ostatní a vedlejší ...'!$C$111:$K$244</definedName>
    <definedName name="_xlnm.Print_Titles" localSheetId="2">'OVN - Ostatní a vedlejší ...'!$123:$123</definedName>
  </definedNames>
  <calcPr/>
</workbook>
</file>

<file path=xl/calcChain.xml><?xml version="1.0" encoding="utf-8"?>
<calcChain xmlns="http://schemas.openxmlformats.org/spreadsheetml/2006/main">
  <c i="3" l="1" r="T210"/>
  <c r="R210"/>
  <c r="P210"/>
  <c r="BK210"/>
  <c r="J37"/>
  <c r="J36"/>
  <c i="1" r="AY97"/>
  <c i="3" r="J35"/>
  <c i="1" r="AX97"/>
  <c i="3" r="BI242"/>
  <c r="BH242"/>
  <c r="BG242"/>
  <c r="BF242"/>
  <c r="T242"/>
  <c r="R242"/>
  <c r="P242"/>
  <c r="BI239"/>
  <c r="BH239"/>
  <c r="BG239"/>
  <c r="BF239"/>
  <c r="T239"/>
  <c r="R239"/>
  <c r="P239"/>
  <c r="BI230"/>
  <c r="BH230"/>
  <c r="BG230"/>
  <c r="BF230"/>
  <c r="T230"/>
  <c r="R230"/>
  <c r="P230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P204"/>
  <c r="BI201"/>
  <c r="BH201"/>
  <c r="BG201"/>
  <c r="BF201"/>
  <c r="T201"/>
  <c r="T200"/>
  <c r="R201"/>
  <c r="R200"/>
  <c r="P201"/>
  <c r="P200"/>
  <c r="BI195"/>
  <c r="BH195"/>
  <c r="BG195"/>
  <c r="BF195"/>
  <c r="T195"/>
  <c r="R195"/>
  <c r="P195"/>
  <c r="BI191"/>
  <c r="BH191"/>
  <c r="BG191"/>
  <c r="BF191"/>
  <c r="T191"/>
  <c r="R191"/>
  <c r="P191"/>
  <c r="BI184"/>
  <c r="BH184"/>
  <c r="BG184"/>
  <c r="BF184"/>
  <c r="T184"/>
  <c r="R184"/>
  <c r="P184"/>
  <c r="BI176"/>
  <c r="BH176"/>
  <c r="BG176"/>
  <c r="BF176"/>
  <c r="T176"/>
  <c r="R176"/>
  <c r="P176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40"/>
  <c r="BH140"/>
  <c r="BG140"/>
  <c r="BF140"/>
  <c r="T140"/>
  <c r="R140"/>
  <c r="P140"/>
  <c r="BI134"/>
  <c r="BH134"/>
  <c r="BG134"/>
  <c r="BF134"/>
  <c r="T134"/>
  <c r="T126"/>
  <c r="R134"/>
  <c r="R126"/>
  <c r="P134"/>
  <c r="P126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J39"/>
  <c r="J38"/>
  <c i="1" r="AY96"/>
  <c i="2" r="J37"/>
  <c i="1" r="AX96"/>
  <c i="2" r="BI275"/>
  <c r="BH275"/>
  <c r="BG275"/>
  <c r="BF275"/>
  <c r="T275"/>
  <c r="T274"/>
  <c r="T273"/>
  <c r="R275"/>
  <c r="R274"/>
  <c r="R273"/>
  <c r="P275"/>
  <c r="P274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J135"/>
  <c r="J134"/>
  <c r="F134"/>
  <c r="F132"/>
  <c r="E130"/>
  <c r="J94"/>
  <c r="J93"/>
  <c r="F93"/>
  <c r="F91"/>
  <c r="E89"/>
  <c r="J20"/>
  <c r="E20"/>
  <c r="F135"/>
  <c r="J19"/>
  <c r="J14"/>
  <c r="J132"/>
  <c r="E7"/>
  <c r="E85"/>
  <c i="1" r="L90"/>
  <c r="AM90"/>
  <c r="AM89"/>
  <c r="L89"/>
  <c r="AM87"/>
  <c r="L87"/>
  <c r="L85"/>
  <c r="L84"/>
  <c i="2" r="J254"/>
  <c r="J212"/>
  <c r="BK211"/>
  <c r="BK199"/>
  <c r="J196"/>
  <c r="J192"/>
  <c r="J264"/>
  <c r="BK247"/>
  <c r="J244"/>
  <c r="J238"/>
  <c r="J235"/>
  <c r="BK232"/>
  <c r="BK231"/>
  <c r="BK228"/>
  <c r="BK226"/>
  <c r="J224"/>
  <c r="BK222"/>
  <c r="J160"/>
  <c r="J155"/>
  <c i="1" r="AS95"/>
  <c i="2" r="BK257"/>
  <c r="BK251"/>
  <c r="BK244"/>
  <c r="J241"/>
  <c r="BK238"/>
  <c r="J209"/>
  <c r="J207"/>
  <c r="J202"/>
  <c r="BK184"/>
  <c r="BK182"/>
  <c r="BK162"/>
  <c r="J148"/>
  <c r="J146"/>
  <c r="J260"/>
  <c r="J236"/>
  <c r="J232"/>
  <c r="J231"/>
  <c r="BK227"/>
  <c r="J226"/>
  <c r="J222"/>
  <c r="J221"/>
  <c r="J220"/>
  <c r="J218"/>
  <c r="BK217"/>
  <c r="J216"/>
  <c r="BK215"/>
  <c r="J214"/>
  <c r="BK213"/>
  <c r="J211"/>
  <c r="BK209"/>
  <c r="BK202"/>
  <c r="BK195"/>
  <c r="J184"/>
  <c r="BK148"/>
  <c r="J275"/>
  <c r="J270"/>
  <c r="BK267"/>
  <c r="J180"/>
  <c r="BK153"/>
  <c r="BK143"/>
  <c r="J167"/>
  <c r="J164"/>
  <c i="3" r="BK242"/>
  <c r="BK230"/>
  <c r="J217"/>
  <c r="J205"/>
  <c r="BK167"/>
  <c r="J160"/>
  <c r="J140"/>
  <c r="J127"/>
  <c r="BK239"/>
  <c r="BK195"/>
  <c r="BK191"/>
  <c r="J167"/>
  <c r="BK140"/>
  <c r="BK211"/>
  <c r="J195"/>
  <c r="BK164"/>
  <c r="J184"/>
  <c r="BK127"/>
  <c i="2" r="BK196"/>
  <c r="BK155"/>
  <c r="J141"/>
  <c r="J234"/>
  <c r="J228"/>
  <c r="BK224"/>
  <c r="BK221"/>
  <c r="BK218"/>
  <c r="J217"/>
  <c r="J215"/>
  <c r="BK212"/>
  <c r="BK207"/>
  <c r="BK192"/>
  <c r="J182"/>
  <c r="BK270"/>
  <c r="BK260"/>
  <c r="BK146"/>
  <c r="BK180"/>
  <c r="J153"/>
  <c i="3" r="J239"/>
  <c r="J211"/>
  <c r="J176"/>
  <c r="BK134"/>
  <c r="J230"/>
  <c r="BK184"/>
  <c r="BK217"/>
  <c r="BK176"/>
  <c r="J191"/>
  <c i="2" r="J247"/>
  <c r="J205"/>
  <c r="J195"/>
  <c r="J267"/>
  <c r="BK241"/>
  <c r="BK234"/>
  <c r="BK230"/>
  <c r="J227"/>
  <c r="BK223"/>
  <c r="J162"/>
  <c r="BK141"/>
  <c r="J257"/>
  <c r="J251"/>
  <c r="BK236"/>
  <c r="BK205"/>
  <c r="BK187"/>
  <c r="BK167"/>
  <c r="J143"/>
  <c r="BK235"/>
  <c r="J230"/>
  <c r="J223"/>
  <c r="BK220"/>
  <c r="BK216"/>
  <c r="BK214"/>
  <c r="J213"/>
  <c r="J199"/>
  <c r="J187"/>
  <c r="BK275"/>
  <c r="BK264"/>
  <c r="BK164"/>
  <c r="BK254"/>
  <c r="BK160"/>
  <c i="3" r="J242"/>
  <c r="BK201"/>
  <c r="J164"/>
  <c r="J201"/>
  <c r="BK160"/>
  <c r="BK205"/>
  <c r="J134"/>
  <c i="2" l="1" r="R140"/>
  <c r="T152"/>
  <c r="P179"/>
  <c r="T210"/>
  <c r="T191"/>
  <c r="T190"/>
  <c r="BK225"/>
  <c r="J225"/>
  <c r="J109"/>
  <c r="BK229"/>
  <c r="J229"/>
  <c r="J110"/>
  <c r="R229"/>
  <c r="R233"/>
  <c r="R237"/>
  <c r="T250"/>
  <c r="P263"/>
  <c i="3" r="P139"/>
  <c r="P125"/>
  <c r="P124"/>
  <c i="1" r="AU97"/>
  <c i="3" r="BK183"/>
  <c r="J183"/>
  <c r="J100"/>
  <c i="2" r="T140"/>
  <c r="R152"/>
  <c r="T179"/>
  <c r="P210"/>
  <c r="P191"/>
  <c r="P190"/>
  <c r="BK219"/>
  <c r="J219"/>
  <c r="J108"/>
  <c r="T219"/>
  <c r="R225"/>
  <c r="BK233"/>
  <c r="J233"/>
  <c r="J111"/>
  <c r="T233"/>
  <c r="T237"/>
  <c r="P250"/>
  <c r="R263"/>
  <c i="3" r="T139"/>
  <c r="T125"/>
  <c r="T124"/>
  <c r="T183"/>
  <c r="T204"/>
  <c r="BK229"/>
  <c r="J229"/>
  <c r="J104"/>
  <c r="R229"/>
  <c i="2" r="BK140"/>
  <c r="J140"/>
  <c r="J100"/>
  <c r="P140"/>
  <c r="BK152"/>
  <c r="J152"/>
  <c r="J102"/>
  <c r="P152"/>
  <c r="P151"/>
  <c r="BK179"/>
  <c r="J179"/>
  <c r="J104"/>
  <c r="R179"/>
  <c r="BK210"/>
  <c r="J210"/>
  <c r="J107"/>
  <c r="R210"/>
  <c r="P219"/>
  <c r="R219"/>
  <c r="P225"/>
  <c r="T225"/>
  <c r="P229"/>
  <c r="T229"/>
  <c r="P233"/>
  <c r="BK237"/>
  <c r="J237"/>
  <c r="J112"/>
  <c r="P237"/>
  <c r="BK250"/>
  <c r="J250"/>
  <c r="J113"/>
  <c r="R250"/>
  <c r="BK263"/>
  <c r="J263"/>
  <c r="J114"/>
  <c r="T263"/>
  <c i="3" r="BK139"/>
  <c r="J139"/>
  <c r="J99"/>
  <c r="R139"/>
  <c r="R125"/>
  <c r="R124"/>
  <c r="P183"/>
  <c r="R183"/>
  <c r="R204"/>
  <c r="J210"/>
  <c r="J103"/>
  <c r="P229"/>
  <c r="T229"/>
  <c i="2" r="BK191"/>
  <c r="J191"/>
  <c r="J106"/>
  <c r="BK274"/>
  <c r="J274"/>
  <c r="J116"/>
  <c i="3" r="BK126"/>
  <c i="2" r="BK166"/>
  <c r="J166"/>
  <c r="J103"/>
  <c i="3" r="BK200"/>
  <c r="J200"/>
  <c r="J101"/>
  <c r="BK204"/>
  <c r="J204"/>
  <c r="J102"/>
  <c i="2" r="BK273"/>
  <c r="J273"/>
  <c r="J115"/>
  <c i="3" r="J89"/>
  <c r="E114"/>
  <c r="BE140"/>
  <c r="BE167"/>
  <c r="BE191"/>
  <c r="BE242"/>
  <c r="F92"/>
  <c r="BE127"/>
  <c r="BE211"/>
  <c r="BE239"/>
  <c r="BE134"/>
  <c r="BE160"/>
  <c r="BE164"/>
  <c r="BE176"/>
  <c r="BE184"/>
  <c r="BE195"/>
  <c r="BE201"/>
  <c r="BE205"/>
  <c r="BE217"/>
  <c r="BE230"/>
  <c i="2" r="BE275"/>
  <c r="E126"/>
  <c r="BE162"/>
  <c r="BE254"/>
  <c r="BE141"/>
  <c r="BE167"/>
  <c r="BE260"/>
  <c r="J91"/>
  <c r="BE180"/>
  <c r="BE187"/>
  <c r="BE192"/>
  <c r="BE199"/>
  <c r="BE211"/>
  <c r="BE212"/>
  <c r="BE213"/>
  <c r="BE214"/>
  <c r="BE215"/>
  <c r="BE216"/>
  <c r="BE217"/>
  <c r="BE218"/>
  <c r="BE220"/>
  <c r="BE221"/>
  <c r="BE223"/>
  <c r="BE224"/>
  <c r="BE228"/>
  <c r="BE230"/>
  <c r="BE231"/>
  <c r="BE234"/>
  <c r="BE235"/>
  <c r="BE143"/>
  <c r="BE146"/>
  <c r="BE148"/>
  <c r="BE160"/>
  <c r="BE196"/>
  <c r="BE205"/>
  <c r="BE209"/>
  <c r="BE236"/>
  <c r="BE244"/>
  <c r="BE247"/>
  <c r="BE257"/>
  <c r="BE153"/>
  <c r="BE155"/>
  <c r="BE164"/>
  <c r="BE222"/>
  <c r="BE226"/>
  <c r="BE227"/>
  <c r="BE232"/>
  <c r="BE238"/>
  <c r="BE241"/>
  <c r="BE264"/>
  <c r="BE270"/>
  <c r="F94"/>
  <c r="BE182"/>
  <c r="BE184"/>
  <c r="BE195"/>
  <c r="BE202"/>
  <c r="BE207"/>
  <c r="BE251"/>
  <c r="BE267"/>
  <c r="F36"/>
  <c i="1" r="BA96"/>
  <c r="BA95"/>
  <c r="AW95"/>
  <c i="2" r="J36"/>
  <c i="1" r="AW96"/>
  <c i="3" r="F36"/>
  <c i="1" r="BC97"/>
  <c i="2" r="F37"/>
  <c i="1" r="BB96"/>
  <c r="BB95"/>
  <c i="3" r="J34"/>
  <c i="1" r="AW97"/>
  <c i="2" r="F38"/>
  <c i="1" r="BC96"/>
  <c r="BC95"/>
  <c r="AY95"/>
  <c r="AS94"/>
  <c i="3" r="F34"/>
  <c i="1" r="BA97"/>
  <c i="3" r="F37"/>
  <c i="1" r="BD97"/>
  <c i="2" r="F39"/>
  <c i="1" r="BD96"/>
  <c r="BD95"/>
  <c i="3" r="F35"/>
  <c i="1" r="BB97"/>
  <c i="2" l="1" r="P139"/>
  <c r="P138"/>
  <c i="1" r="AU96"/>
  <c i="2" r="R191"/>
  <c r="R190"/>
  <c r="T151"/>
  <c r="T139"/>
  <c r="T138"/>
  <c i="3" r="BK125"/>
  <c r="J125"/>
  <c r="J97"/>
  <c i="2" r="R151"/>
  <c r="R139"/>
  <c r="BK151"/>
  <c r="J151"/>
  <c r="J101"/>
  <c r="BK190"/>
  <c r="J190"/>
  <c r="J105"/>
  <c i="3" r="J126"/>
  <c r="J98"/>
  <c i="1" r="AU95"/>
  <c r="AU94"/>
  <c i="2" r="J35"/>
  <c i="1" r="AV96"/>
  <c r="AT96"/>
  <c r="BA94"/>
  <c r="W30"/>
  <c r="AX95"/>
  <c i="2" r="F35"/>
  <c i="1" r="AZ96"/>
  <c r="AZ95"/>
  <c r="BD94"/>
  <c r="W33"/>
  <c i="3" r="J33"/>
  <c i="1" r="AV97"/>
  <c r="AT97"/>
  <c r="BC94"/>
  <c r="W32"/>
  <c r="BB94"/>
  <c r="W31"/>
  <c i="3" r="F33"/>
  <c i="1" r="AZ97"/>
  <c i="2" l="1" r="R138"/>
  <c r="BK139"/>
  <c r="J139"/>
  <c r="J99"/>
  <c i="3" r="BK124"/>
  <c r="J124"/>
  <c r="J30"/>
  <c i="1" r="AG97"/>
  <c r="AV95"/>
  <c r="AT95"/>
  <c r="AZ94"/>
  <c r="W29"/>
  <c r="AX94"/>
  <c r="AY94"/>
  <c r="AW94"/>
  <c r="AK30"/>
  <c i="3" l="1" r="J39"/>
  <c i="2" r="BK138"/>
  <c r="J138"/>
  <c i="3" r="J96"/>
  <c i="1" r="AN97"/>
  <c i="2" r="J32"/>
  <c i="1" r="AG96"/>
  <c r="AG95"/>
  <c r="AG94"/>
  <c r="AK26"/>
  <c r="AV94"/>
  <c r="AK29"/>
  <c r="AK35"/>
  <c l="1" r="AN95"/>
  <c i="2" r="J98"/>
  <c i="1" r="AN96"/>
  <c i="2" r="J41"/>
  <c i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<sst xmlns="http://schemas.openxmlformats.org/spreadsheetml/2006/main">
  <si>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</si>
  <si>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</si>
  <si>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</si>
  <si>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</si>
  <si>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</si>
  <si>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{3e396eb9-a097-4783-a9bc-003f75b79f1d}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</si>
  <si>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</si>
  <si>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</si>
  <si>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</si>
  <si>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</si>
  <si>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</si>
  <si>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</si>
  <si>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</si>
  <si>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</si>
  <si>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A03-22-P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</si>
  <si>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</si>
  <si>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</si>
  <si>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NPK a.s., Pardubická nemocnice, Výstavba pavilonu CUP s centralizací akutních provozů - Akt. a doprac. projek. dokument.</t>
  </si>
  <si>
    <t>KSO:</t>
  </si>
  <si>
    <t>CC-CZ:</t>
  </si>
  <si>
    <t>Místo:</t>
  </si>
  <si>
    <t>Pardubice</t>
  </si>
  <si>
    <t>Datum:</t>
  </si>
  <si>
    <t>4. 3. 2022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</si>
  <si>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</si>
  <si>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</si>
  <si>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</si>
  <si>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</si>
  <si>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</si>
  <si>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</si>
  <si>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</si>
  <si>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Penta Projekt s.r.o.,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</si>
  <si>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</si>
  <si>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</si>
  <si>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</si>
  <si>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</si>
  <si>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</si>
  <si>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</si>
  <si>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</si>
  <si>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</si>
  <si>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</si>
  <si>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</si>
  <si>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</si>
  <si>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</si>
  <si>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</si>
  <si>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</si>
  <si>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</si>
  <si>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</si>
  <si>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</si>
  <si>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</si>
  <si>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</si>
  <si>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</si>
  <si>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</si>
  <si>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</si>
  <si>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</si>
  <si>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</si>
  <si>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</si>
  <si>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</si>
  <si>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</si>
  <si>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</si>
  <si>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</si>
  <si>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</si>
  <si>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</si>
  <si>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</si>
  <si>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</si>
  <si>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</si>
  <si>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</si>
  <si>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</si>
  <si>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</si>
  <si>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</si>
  <si>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</si>
  <si>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</si>
  <si>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</si>
  <si>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</si>
  <si>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</si>
  <si>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</si>
  <si>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</si>
  <si>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</si>
  <si>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</si>
  <si>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</si>
  <si>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D1_08a</t>
  </si>
  <si>
    <t>Obnova vybavení podzemní chodby</t>
  </si>
  <si>
    <t>STA</t>
  </si>
  <si>
    <t>1</t>
  </si>
  <si>
    <t>{8d11f1e1-89a5-4431-8e59-7fce361714b4}</t>
  </si>
  <si>
    <t>2</t>
  </si>
  <si>
    <t>/</t>
  </si>
  <si>
    <t>D1_08a_1</t>
  </si>
  <si>
    <t>Stavební</t>
  </si>
  <si>
    <t>Soupis</t>
  </si>
  <si>
    <t>{abf3a8dc-b0e2-4a3a-a33e-8ff1173b3970}</t>
  </si>
  <si>
    <t>OVN</t>
  </si>
  <si>
    <t>Ostatní a vedlejší náklady</t>
  </si>
  <si>
    <t>VON</t>
  </si>
  <si>
    <t>{e4b53121-394c-4bdb-97fc-4ff5cbf4206b}</t>
  </si>
  <si>
    <t>KRYCÍ LIST SOUPISU PRACÍ</t>
  </si>
  <si>
    <t>Objekt:</t>
  </si>
  <si>
    <t>D1_08a - Obnova vybavení podzemní chodby</t>
  </si>
  <si>
    <t>Soupis:</t>
  </si>
  <si>
    <t>D1_08a_1 -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</si>
  <si>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</si>
  <si>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</si>
  <si>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</si>
  <si>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</si>
  <si>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</si>
  <si>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</si>
  <si>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</si>
  <si>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 xml:space="preserve">    9 - Ostatní konstrukce a práce, bourání</t>
  </si>
  <si>
    <t xml:space="preserve">      94 - Lešení a stavební výtahy</t>
  </si>
  <si>
    <t xml:space="preserve">      96 - Bourání konstrukcí</t>
  </si>
  <si>
    <t xml:space="preserve">      99 - Přesuny hmot a suti</t>
  </si>
  <si>
    <t>PSV - Práce a dodávky PSV</t>
  </si>
  <si>
    <t xml:space="preserve">    767 - Konstrukce zámečnické</t>
  </si>
  <si>
    <t xml:space="preserve">      K1 - Nosná kompozitní konstrukce</t>
  </si>
  <si>
    <t xml:space="preserve">      K2 - Kompozitní zábradlí v 1100mm</t>
  </si>
  <si>
    <t xml:space="preserve">      K3 - Kompozitní žebřík spodní</t>
  </si>
  <si>
    <t xml:space="preserve">      K4 - Kompozitní žebřík střední</t>
  </si>
  <si>
    <t xml:space="preserve">      K5 - Kompozitní žebřík horní</t>
  </si>
  <si>
    <t xml:space="preserve">      K6 - Konstrukce pro vertikální vedení technologie š 1100mm</t>
  </si>
  <si>
    <t xml:space="preserve">      K7 - Konstrukce pro vertikální vedení technologie š 500mm</t>
  </si>
  <si>
    <t xml:space="preserve">      K8 - Nový kabelový žlab pro horizontální vedení kabelů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</si>
  <si>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</si>
  <si>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</si>
  <si>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</si>
  <si>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</si>
  <si>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</si>
  <si>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</si>
  <si>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</si>
  <si>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</si>
  <si>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</si>
  <si>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</si>
  <si>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</si>
  <si>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</si>
  <si>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</si>
  <si>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</si>
  <si>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</si>
  <si>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</si>
  <si>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</si>
  <si>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</si>
  <si>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</si>
  <si>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</si>
  <si>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</si>
  <si>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871251211</t>
  </si>
  <si>
    <t>Montáž potrubí z PE100 SDR 11 otevřený výkop svařovaných elektrotvarovkou D 110 x 10,0 mm</t>
  </si>
  <si>
    <t>m</t>
  </si>
  <si>
    <t>CS ÚRS 2022 01</t>
  </si>
  <si>
    <t>4</t>
  </si>
  <si>
    <t>1231324157</t>
  </si>
  <si>
    <t>Online PSC</t>
  </si>
  <si>
    <t>https://podminky.urs.cz/item/CS_URS_2022_01/871251211</t>
  </si>
  <si>
    <t>M</t>
  </si>
  <si>
    <t>28613826</t>
  </si>
  <si>
    <t>trubka vodovodní HDPE (IPE) tyče 6,12m 110x10,0mm</t>
  </si>
  <si>
    <t>1152303226</t>
  </si>
  <si>
    <t>VV</t>
  </si>
  <si>
    <t>60,0</t>
  </si>
  <si>
    <t>60*1,05 'Přepočtené koeficientem množství</t>
  </si>
  <si>
    <t>3</t>
  </si>
  <si>
    <t>871321211</t>
  </si>
  <si>
    <t>Montáž potrubí z PE100 SDR 11 otevřený výkop svařovaných elektrotvarovkou D 160 x 14,6 mm</t>
  </si>
  <si>
    <t>2004393906</t>
  </si>
  <si>
    <t>https://podminky.urs.cz/item/CS_URS_2022_01/871321211</t>
  </si>
  <si>
    <t>28613833</t>
  </si>
  <si>
    <t>trubka vodovodní HDPE (IPE) tyče 6,12m 160x14,6mm</t>
  </si>
  <si>
    <t>-2052211727</t>
  </si>
  <si>
    <t>80,0</t>
  </si>
  <si>
    <t>80*1,05 'Přepočtené koeficientem množství</t>
  </si>
  <si>
    <t>9</t>
  </si>
  <si>
    <t>Ostatní konstrukce a práce, bourání</t>
  </si>
  <si>
    <t>94</t>
  </si>
  <si>
    <t>Lešení a stavební výtahy</t>
  </si>
  <si>
    <t>5</t>
  </si>
  <si>
    <t>943211_R3</t>
  </si>
  <si>
    <t>Provizorní uchycení stávajících rozvodů, D+M</t>
  </si>
  <si>
    <t>soubor</t>
  </si>
  <si>
    <t>544900078</t>
  </si>
  <si>
    <t>6</t>
  </si>
  <si>
    <t>943211112</t>
  </si>
  <si>
    <t>Montáž lešení prostorového rámového lehkého s podlahami zatížení do 200 kg/m2 v přes 10 do 25 m</t>
  </si>
  <si>
    <t>m3</t>
  </si>
  <si>
    <t>1662853858</t>
  </si>
  <si>
    <t>https://podminky.urs.cz/item/CS_URS_2022_01/943211112</t>
  </si>
  <si>
    <t>Změřeno v programu AutoCAD</t>
  </si>
  <si>
    <t>.</t>
  </si>
  <si>
    <t>6,0*6,0*7,0</t>
  </si>
  <si>
    <t>7</t>
  </si>
  <si>
    <t>943211_R1</t>
  </si>
  <si>
    <t>Pronájem lešení prostorového rámového lehkého s podlahami pro celou dobu použití</t>
  </si>
  <si>
    <t>1783622404</t>
  </si>
  <si>
    <t>"pol. 943211112:" 252,0</t>
  </si>
  <si>
    <t>943211812</t>
  </si>
  <si>
    <t>Demontáž lešení prostorového rámového lehkého s podlahami zatížení do 200 kg/m2 v přes 10 do 25 m</t>
  </si>
  <si>
    <t>-684961563</t>
  </si>
  <si>
    <t>https://podminky.urs.cz/item/CS_URS_2022_01/943211812</t>
  </si>
  <si>
    <t>943211_R2</t>
  </si>
  <si>
    <t>Příplatek za manipulaci s lešením v omezeném prostoru</t>
  </si>
  <si>
    <t>-803896136</t>
  </si>
  <si>
    <t>96</t>
  </si>
  <si>
    <t>Bourání konstrukcí</t>
  </si>
  <si>
    <t>10</t>
  </si>
  <si>
    <t>767996703</t>
  </si>
  <si>
    <t>Demontáž atypických zámečnických konstrukcí řezáním hm jednotlivých dílů přes 100 do 250 kg</t>
  </si>
  <si>
    <t>kg</t>
  </si>
  <si>
    <t>-1624794742</t>
  </si>
  <si>
    <t>https://podminky.urs.cz/item/CS_URS_2022_01/767996703</t>
  </si>
  <si>
    <t>"I140:" (6,0*3+1,4)*14,3*2</t>
  </si>
  <si>
    <t>"I200:" 6,0*2*26,2*2</t>
  </si>
  <si>
    <t>"I220:" 6,0*2*20,1*2</t>
  </si>
  <si>
    <t>"I260:" 6,0*2*41,9*2</t>
  </si>
  <si>
    <t>"U100:" (6,0*4+1,4+0,9*2+1,3+0,725*2+0,7*3+0,675)*10,6*2</t>
  </si>
  <si>
    <t>"U80:" (0,675*4+0,5)*8,64*2</t>
  </si>
  <si>
    <t>"Pororošty:" (6,0*6,0-0,8*1,4-0,725*1,4-0,6*0,725*2-0,6*0,7-0,2*0,35-0,5*0,3-0,675*1,4-0,8*0,7)*21,7*2</t>
  </si>
  <si>
    <t>"Žebříky:" 50,0*4</t>
  </si>
  <si>
    <t>"Plochá ocel:" 100,0*2</t>
  </si>
  <si>
    <t>"konzoly:" 500,0</t>
  </si>
  <si>
    <t>99</t>
  </si>
  <si>
    <t>Přesuny hmot a suti</t>
  </si>
  <si>
    <t>11</t>
  </si>
  <si>
    <t>997013213</t>
  </si>
  <si>
    <t>Vnitrostaveništní doprava suti a vybouraných hmot pro budovy v přes 9 do 12 m ručně</t>
  </si>
  <si>
    <t>t</t>
  </si>
  <si>
    <t>-981947379</t>
  </si>
  <si>
    <t>https://podminky.urs.cz/item/CS_URS_2022_01/997013213</t>
  </si>
  <si>
    <t>12</t>
  </si>
  <si>
    <t>997013501</t>
  </si>
  <si>
    <t>Odvoz suti a vybouraných hmot na skládku nebo meziskládku do 1 km se složením</t>
  </si>
  <si>
    <t>-1528969744</t>
  </si>
  <si>
    <t>https://podminky.urs.cz/item/CS_URS_2022_01/997013501</t>
  </si>
  <si>
    <t>13</t>
  </si>
  <si>
    <t>997013509</t>
  </si>
  <si>
    <t>Příplatek k odvozu suti a vybouraných hmot na skládku ZKD 1 km přes 1 km</t>
  </si>
  <si>
    <t>-893757000</t>
  </si>
  <si>
    <t>https://podminky.urs.cz/item/CS_URS_2022_01/997013509</t>
  </si>
  <si>
    <t>5,66*7 'Přepočtené koeficientem množství</t>
  </si>
  <si>
    <t>14</t>
  </si>
  <si>
    <t>997013871</t>
  </si>
  <si>
    <t xml:space="preserve">Poplatek za uložení stavebního odpadu na recyklační skládce (skládkovné) směsného stavebního a demoličního kód odpadu  17 09 04</t>
  </si>
  <si>
    <t>1194444093</t>
  </si>
  <si>
    <t>https://podminky.urs.cz/item/CS_URS_2022_01/997013871</t>
  </si>
  <si>
    <t>PSC</t>
  </si>
  <si>
    <t xml:space="preserve">Poznámka k souboru cen:_x000d_
1. Ceny uvedené v souboru cen je doporučeno upravit podle aktuálních cen místně příslušné skládky odpadů. 2. Uložení odpadů neuvedených v souboru cen se oceňuje individuálně. </t>
  </si>
  <si>
    <t>PSV</t>
  </si>
  <si>
    <t>Práce a dodávky PSV</t>
  </si>
  <si>
    <t>767</t>
  </si>
  <si>
    <t>Konstrukce zámečnické</t>
  </si>
  <si>
    <t>767591012</t>
  </si>
  <si>
    <t>Montáž podlah nebo podest z kompozitních pochůzných skládaných roštů o hm přes 15 do 30 kg/m2</t>
  </si>
  <si>
    <t>m2</t>
  </si>
  <si>
    <t>16</t>
  </si>
  <si>
    <t>656713889</t>
  </si>
  <si>
    <t>https://podminky.urs.cz/item/CS_URS_2022_01/767591012</t>
  </si>
  <si>
    <t>6,0*6,0*2</t>
  </si>
  <si>
    <t>63126002</t>
  </si>
  <si>
    <t>rošt kompozitní pochůzný litý 30x30/30mm A15</t>
  </si>
  <si>
    <t>32</t>
  </si>
  <si>
    <t>-338398957</t>
  </si>
  <si>
    <t>17</t>
  </si>
  <si>
    <t>767591021</t>
  </si>
  <si>
    <t>Příplatek k montáži podlahového kompozitního roštu za zkrácení a úpravu</t>
  </si>
  <si>
    <t>1614011750</t>
  </si>
  <si>
    <t>https://podminky.urs.cz/item/CS_URS_2022_01/767591021</t>
  </si>
  <si>
    <t>18</t>
  </si>
  <si>
    <t>767991004</t>
  </si>
  <si>
    <t>Montáž pomocné nebo nosné konstrukce z kompozitních profilů o hm přes 5 do 10 kg/m</t>
  </si>
  <si>
    <t>-1465193531</t>
  </si>
  <si>
    <t>https://podminky.urs.cz/item/CS_URS_2022_01/767991004</t>
  </si>
  <si>
    <t>22,4+46,72+60,96+91,0+56,72+7,7+4,43+4,58+3,79+57,6+73,08+144,0+74,7+64,0</t>
  </si>
  <si>
    <t>19</t>
  </si>
  <si>
    <t>767991005</t>
  </si>
  <si>
    <t>Montáž pomocné nebo nosné konstrukce z kompozitních profilů o hm přes 10 kg/m</t>
  </si>
  <si>
    <t>-653329133</t>
  </si>
  <si>
    <t>https://podminky.urs.cz/item/CS_URS_2022_01/767991005</t>
  </si>
  <si>
    <t>46,24+47,104</t>
  </si>
  <si>
    <t>20</t>
  </si>
  <si>
    <t>998767102</t>
  </si>
  <si>
    <t>Přesun hmot tonážní pro zámečnické konstrukce v objektech v přes 6 do 12 m</t>
  </si>
  <si>
    <t>-414540772</t>
  </si>
  <si>
    <t>https://podminky.urs.cz/item/CS_URS_2022_01/998767102</t>
  </si>
  <si>
    <t>998767181</t>
  </si>
  <si>
    <t>Příplatek k přesunu hmot tonážní 767 prováděný bez použití mechanizace</t>
  </si>
  <si>
    <t>2114798979</t>
  </si>
  <si>
    <t>https://podminky.urs.cz/item/CS_URS_2022_01/998767181</t>
  </si>
  <si>
    <t>22</t>
  </si>
  <si>
    <t>36</t>
  </si>
  <si>
    <t>Zaměření, tvorba VTD, koordinace, návoz a odvoz materiálu a výjezdy prac. čety</t>
  </si>
  <si>
    <t>1738299099</t>
  </si>
  <si>
    <t>K1</t>
  </si>
  <si>
    <t>Nosná kompozitní konstrukce</t>
  </si>
  <si>
    <t>23</t>
  </si>
  <si>
    <t>nosník rámu DWB 280x180/12, tř.505, šedá</t>
  </si>
  <si>
    <t>bm</t>
  </si>
  <si>
    <t>1255300397</t>
  </si>
  <si>
    <t>24</t>
  </si>
  <si>
    <t>sloupy spodní DWB 280x180/12, tř.505, šedá</t>
  </si>
  <si>
    <t>-2067946523</t>
  </si>
  <si>
    <t>25</t>
  </si>
  <si>
    <t>spojovací profil sloupů U 200x55/10, tř.505, šedá</t>
  </si>
  <si>
    <t>-1989585066</t>
  </si>
  <si>
    <t>26</t>
  </si>
  <si>
    <t>obvodový profil v patrech U 152x42/10, tř.505, šedá</t>
  </si>
  <si>
    <t>-489218008</t>
  </si>
  <si>
    <t>27</t>
  </si>
  <si>
    <t>příčné profily I 152x80/10, tř.505, šedá</t>
  </si>
  <si>
    <t>1083919779</t>
  </si>
  <si>
    <t>28</t>
  </si>
  <si>
    <t>profily výměny I 103x100(60)/6, tř.505, šedá</t>
  </si>
  <si>
    <t>650399502</t>
  </si>
  <si>
    <t>29</t>
  </si>
  <si>
    <t>kotevní a spojovací materiál ( úhelníky, kotvy, šrouby ), nerez</t>
  </si>
  <si>
    <t>-1101323314</t>
  </si>
  <si>
    <t>30</t>
  </si>
  <si>
    <t>sestavení, formátování, prořez</t>
  </si>
  <si>
    <t>%</t>
  </si>
  <si>
    <t>-726886033</t>
  </si>
  <si>
    <t>K2</t>
  </si>
  <si>
    <t>Kompozitní zábradlí v 1100mm</t>
  </si>
  <si>
    <t>31</t>
  </si>
  <si>
    <t>zábradlí (madlo U65, 1x příčka 32/3, zarážka 110), tř.505, šedá</t>
  </si>
  <si>
    <t>1855507129</t>
  </si>
  <si>
    <t>koncový sloupek zábradlí, tř.505, šedá + žlutá</t>
  </si>
  <si>
    <t>784989937</t>
  </si>
  <si>
    <t>33</t>
  </si>
  <si>
    <t>kotevení zábradlí z boku do U 152, tř.505 + nerez</t>
  </si>
  <si>
    <t>-1315328639</t>
  </si>
  <si>
    <t>34</t>
  </si>
  <si>
    <t>rohová spojka, tř.505 + nerez</t>
  </si>
  <si>
    <t>-103505787</t>
  </si>
  <si>
    <t>35</t>
  </si>
  <si>
    <t>1301997877</t>
  </si>
  <si>
    <t>K3</t>
  </si>
  <si>
    <t>Kompozitní žebřík spodní</t>
  </si>
  <si>
    <t>žebřík nástěnný 50x50/400, tř.505, šedá</t>
  </si>
  <si>
    <t>-2107357542</t>
  </si>
  <si>
    <t>37</t>
  </si>
  <si>
    <t>kotevní úchyty/patky včetně kotev, tř.505 + nerez</t>
  </si>
  <si>
    <t>pár</t>
  </si>
  <si>
    <t>-642259518</t>
  </si>
  <si>
    <t>38</t>
  </si>
  <si>
    <t>sestavení, prořez</t>
  </si>
  <si>
    <t>1781148041</t>
  </si>
  <si>
    <t>K4</t>
  </si>
  <si>
    <t>Kompozitní žebřík střední</t>
  </si>
  <si>
    <t>39</t>
  </si>
  <si>
    <t>1099166282</t>
  </si>
  <si>
    <t>40</t>
  </si>
  <si>
    <t>-421315215</t>
  </si>
  <si>
    <t>41</t>
  </si>
  <si>
    <t>-1577591744</t>
  </si>
  <si>
    <t>K5</t>
  </si>
  <si>
    <t>Kompozitní žebřík horní</t>
  </si>
  <si>
    <t>42</t>
  </si>
  <si>
    <t>280411851</t>
  </si>
  <si>
    <t>43</t>
  </si>
  <si>
    <t>-590534133</t>
  </si>
  <si>
    <t>44</t>
  </si>
  <si>
    <t>-565792152</t>
  </si>
  <si>
    <t>K6</t>
  </si>
  <si>
    <t>Konstrukce pro vertikální vedení technologie š 1100mm</t>
  </si>
  <si>
    <t>45</t>
  </si>
  <si>
    <t>profil sloupů U 200x55/10, tř.505, šedá</t>
  </si>
  <si>
    <t>-329214826</t>
  </si>
  <si>
    <t>4 komplety</t>
  </si>
  <si>
    <t>14,4*4</t>
  </si>
  <si>
    <t>46</t>
  </si>
  <si>
    <t>příčný profil U 200x55/10 - á400-600mm, tř.505, šedá</t>
  </si>
  <si>
    <t>-665434553</t>
  </si>
  <si>
    <t>18,27*4</t>
  </si>
  <si>
    <t>47</t>
  </si>
  <si>
    <t>-148399001</t>
  </si>
  <si>
    <t>48</t>
  </si>
  <si>
    <t>-2074503811</t>
  </si>
  <si>
    <t>K7</t>
  </si>
  <si>
    <t>Konstrukce pro vertikální vedení technologie š 500mm</t>
  </si>
  <si>
    <t>49</t>
  </si>
  <si>
    <t>-1134987112</t>
  </si>
  <si>
    <t>10 kompletů</t>
  </si>
  <si>
    <t>14,4*10</t>
  </si>
  <si>
    <t>50</t>
  </si>
  <si>
    <t>příčný profil U 152x43/10 - á400-600mm, tř.505, šedá</t>
  </si>
  <si>
    <t>2079860718</t>
  </si>
  <si>
    <t>7,47*10</t>
  </si>
  <si>
    <t>51</t>
  </si>
  <si>
    <t>1071307751</t>
  </si>
  <si>
    <t>52</t>
  </si>
  <si>
    <t>1426971989</t>
  </si>
  <si>
    <t>K8</t>
  </si>
  <si>
    <t>Nový kabelový žlab pro horizontální vedení kabelů</t>
  </si>
  <si>
    <t>53</t>
  </si>
  <si>
    <t>kabelový rošt pro š 400-600mm, tř.505, šedá</t>
  </si>
  <si>
    <t>2102312765</t>
  </si>
  <si>
    <t>6,4*10</t>
  </si>
  <si>
    <t>54</t>
  </si>
  <si>
    <t>kotevní a spojovací materiál ( záv.tyče, šrouby, matice ), nerez</t>
  </si>
  <si>
    <t>1609280895</t>
  </si>
  <si>
    <t>55</t>
  </si>
  <si>
    <t>1671144961</t>
  </si>
  <si>
    <t>VRN</t>
  </si>
  <si>
    <t>Vedlejší rozpočtové náklady</t>
  </si>
  <si>
    <t>VRN4</t>
  </si>
  <si>
    <t>Inženýrská činnost</t>
  </si>
  <si>
    <t>56</t>
  </si>
  <si>
    <t>041103_R1</t>
  </si>
  <si>
    <t>Výrobní a dílenská dokumentace</t>
  </si>
  <si>
    <t>kus</t>
  </si>
  <si>
    <t>1024</t>
  </si>
  <si>
    <t>-710862348</t>
  </si>
  <si>
    <t>OVN - Ostatní a vedlejší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</si>
  <si>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</si>
  <si>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</si>
  <si>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</si>
  <si>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</si>
  <si>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</si>
  <si>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</si>
  <si>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</si>
  <si>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</si>
  <si>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VRN1001-R</t>
  </si>
  <si>
    <t>Geodetická činnost - vytýčení a zaměření díla</t>
  </si>
  <si>
    <t>Kč</t>
  </si>
  <si>
    <t>265782291</t>
  </si>
  <si>
    <t xml:space="preserve">"-Náklady na geodetické vytyčení řešených stavebních a inženýrských objektů. </t>
  </si>
  <si>
    <t>"-Náklady na vytýčení stávajících a nových inženýrských sítí v místě řešené stavby.</t>
  </si>
  <si>
    <t>"-Náklady na zhotovení geometrického zaměření (polohopisné a výškopisné) skutečného</t>
  </si>
  <si>
    <t xml:space="preserve">"provedení díla (řešených stavebních a inženýrských objektů). </t>
  </si>
  <si>
    <t xml:space="preserve">"-Ověřeno zeměměřičským inženýrem (3 x v tištěné originály  a 1 x v digitální podobě).</t>
  </si>
  <si>
    <t>VRN1003-R</t>
  </si>
  <si>
    <t xml:space="preserve">Vytýčení vedení a rozvodů inženýrských sítí. </t>
  </si>
  <si>
    <t>1675297685</t>
  </si>
  <si>
    <t xml:space="preserve">"- Detekce a vytýčení známých a předpokládaných vnitřních </t>
  </si>
  <si>
    <t xml:space="preserve">"a vnějších, podzemních a nadzemních, povrchových a </t>
  </si>
  <si>
    <t>"podpovrchových vedení a rozvodů inženýrských sítí.</t>
  </si>
  <si>
    <t>VRN3</t>
  </si>
  <si>
    <t>Zařízení staveniště</t>
  </si>
  <si>
    <t>VRN3003-R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</si>
  <si>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</si>
  <si>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</si>
  <si>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</si>
  <si>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</si>
  <si>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</si>
  <si>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</si>
  <si>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</si>
  <si>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</si>
  <si>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</si>
  <si>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</si>
  <si>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</si>
  <si>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</si>
  <si>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-Zajištění místnosti pro umožnění výkonu činnosti TDS, AD, koordinátora BOZP.</t>
  </si>
  <si>
    <t xml:space="preserve">"Poskytnutí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</si>
  <si>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</si>
  <si>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</si>
  <si>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 xml:space="preserve">Náklady na ochranu staveniště před vstupem nepovolaných osob, vč.značení, </t>
  </si>
  <si>
    <t>náklady na osvětlení staveniště, požární řád, poplachová směrnice, provozně dopravní řád.</t>
  </si>
  <si>
    <t>VRN3004-R</t>
  </si>
  <si>
    <t>Ochrana stávajících inženýrských sítí na staveništi</t>
  </si>
  <si>
    <t>662891585</t>
  </si>
  <si>
    <t xml:space="preserve">Náklady na přezkoumání podkladů objednatele o stavu inženýrských sítí probíhajících staveništěm nebo dotčenými stavbou i mimo území staveniště, </t>
  </si>
  <si>
    <t>provedení ochranných opatření pro zabezpečení stávajících inženýrských sítí, vytýčení inženýrských sítí.</t>
  </si>
  <si>
    <t>VRN3005-R</t>
  </si>
  <si>
    <t>Náklady spojené s vyřízením požadavků orgánů a organizací nutných před započetím výstavby</t>
  </si>
  <si>
    <t>721825993</t>
  </si>
  <si>
    <t>Obsažených v dokladové části. např. kácení zeleně, dopravní trasy, zvláštní užívání komunikací, správní poplatky, ohlášení stavby.</t>
  </si>
  <si>
    <t>VRN3009-R</t>
  </si>
  <si>
    <t>Vyklizení prostoru staveniště</t>
  </si>
  <si>
    <t>190138593</t>
  </si>
  <si>
    <t xml:space="preserve">"- Vystěhování, vyklizení a vyčištění místností a komunikačních tras </t>
  </si>
  <si>
    <t xml:space="preserve">ve všech podlažích dotčených navrženými stavebními úpravami, </t>
  </si>
  <si>
    <t xml:space="preserve">demontáž a zpětné nastěhování, montáž a seřízení vystěhovaného </t>
  </si>
  <si>
    <t>zařízení, vybavení a dekorací, včetně zajištění jejich ochrany před</t>
  </si>
  <si>
    <t xml:space="preserve"> které nelze demontovat nebo vystěhovat. </t>
  </si>
  <si>
    <t xml:space="preserve">"- Odpojení technologických celků a spotřebičů energií v dotčených </t>
  </si>
  <si>
    <t>"místnostech objektu, případně jejich přemístění.</t>
  </si>
  <si>
    <t>VRN3011-R</t>
  </si>
  <si>
    <t>Závěrečný úklid staveniště a komunikačních tras</t>
  </si>
  <si>
    <t>-962241201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</si>
  <si>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</si>
  <si>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</si>
  <si>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</si>
  <si>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</si>
  <si>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</si>
  <si>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VRN4001-R</t>
  </si>
  <si>
    <t>Kompletační a koordinační činnost</t>
  </si>
  <si>
    <t>660528033</t>
  </si>
  <si>
    <t xml:space="preserve">Náklady na zajištění a dodržení splnění všech požadavků a podmínek uvedených ve vyjádřeních vyplývajících ze stanovisek orgánů státní správy; </t>
  </si>
  <si>
    <t xml:space="preserve">zajištění oznámení zahájení stavebních prací v souladu s pravomocnými rozhodnutími a vyjádřeními například správců sítí; </t>
  </si>
  <si>
    <t xml:space="preserve">poskytnutí součinnosti při tvorbě povinných monitorovacích zpráv projektu; zajištění koordinační činnosti subdodavatelů zhotovitele; </t>
  </si>
  <si>
    <t xml:space="preserve">zajištění a provedení všech nezbytných opatření organizačního a stavebně technologického charakteru k řádnému provedení předmětu díla; </t>
  </si>
  <si>
    <t>předání všech dokladů o dokončené stavbě.</t>
  </si>
  <si>
    <t>VRN4005-R</t>
  </si>
  <si>
    <t>Zkoušky, atesty a revize</t>
  </si>
  <si>
    <t>-1453966820</t>
  </si>
  <si>
    <t xml:space="preserve">Náklady na zajištění všech nezbytných zkoušek a atestů podle ČSN a případných jiných právních nebo technických předpisů </t>
  </si>
  <si>
    <t>platných v době provádění a předání díla, kterými bude prokázáno dosažení předepsané kvality a předepsaných technických parametrů díla.</t>
  </si>
  <si>
    <t>VRN4006-R</t>
  </si>
  <si>
    <t xml:space="preserve">Fotodokumentace prováděného díla </t>
  </si>
  <si>
    <t>-1094040516</t>
  </si>
  <si>
    <t xml:space="preserve">Náklady na zajištění průběžné fotodokumentace provádění díla - zhotovitel zajistí a předá objednateli průběžnou fotodokumentaci realizace díla </t>
  </si>
  <si>
    <t xml:space="preserve">v 1 digitálním vyhotovení. Fotodokumentace bude dokladovat průběh díla a bude zejména dokumentovat části stavby </t>
  </si>
  <si>
    <t>a konstrukce před jejich zakrytím.</t>
  </si>
  <si>
    <t>VRN5</t>
  </si>
  <si>
    <t>Finanční náklady</t>
  </si>
  <si>
    <t>VRN5001-R</t>
  </si>
  <si>
    <t>Pojištění dodavatele a pojištění díla</t>
  </si>
  <si>
    <t>-1777257428</t>
  </si>
  <si>
    <t>Náklady spojené s povinným pojištěním dodavatele nebo stavebního díla či jeho částí, v rozsahu obchodních podmínek.</t>
  </si>
  <si>
    <t>VRN6</t>
  </si>
  <si>
    <t>Územní vlivy</t>
  </si>
  <si>
    <t>VRN6001-R</t>
  </si>
  <si>
    <t>Klimatické podmínky</t>
  </si>
  <si>
    <t>1630111378</t>
  </si>
  <si>
    <t>"- Zajištění staveniště proti vodě, větru, mrazu...</t>
  </si>
  <si>
    <t>"odklízení sněhu, posypový matreiál</t>
  </si>
  <si>
    <t>"- Zpomalení výstavby z důvodu nizkých či vysokých teplot</t>
  </si>
  <si>
    <t>VRN7</t>
  </si>
  <si>
    <t>Provozní vlivy</t>
  </si>
  <si>
    <t>VRN7001-R</t>
  </si>
  <si>
    <t>Dočasné dopravní opatření.</t>
  </si>
  <si>
    <t>1925406721</t>
  </si>
  <si>
    <t xml:space="preserve">"Náklady na vyhotovení návrhu dočasného dopravního značení, </t>
  </si>
  <si>
    <t>"jeho projednání a odsouhlasení s dotčenými orgány a organizacemi,</t>
  </si>
  <si>
    <t xml:space="preserve">"dodání dopravních značek a světelné signalizace, jejich rozmístění a </t>
  </si>
  <si>
    <t>"přemísťování a jejich údržba v průběhu výstavby včetně následného odstranění.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</si>
  <si>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</si>
  <si>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</si>
  <si>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</si>
  <si>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</si>
  <si>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</si>
  <si>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</si>
  <si>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</si>
  <si>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</si>
  <si>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</si>
  <si>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zdravotnického zařízení </t>
  </si>
  <si>
    <t xml:space="preserve">"(nutnost ochranných konstrukcí, ochranných zábradlí a hrazení, </t>
  </si>
  <si>
    <t>"záchytných sítí mimo sítě na lešení, stříšek, apod.)</t>
  </si>
  <si>
    <t>VRN9</t>
  </si>
  <si>
    <t>Ostatní náklady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</si>
  <si>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</si>
  <si>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</si>
  <si>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</si>
  <si>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</si>
  <si>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</si>
  <si>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</si>
  <si>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</si>
  <si>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</si>
  <si>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</si>
  <si>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</si>
  <si>
    <t>VRN9004-R</t>
  </si>
  <si>
    <t>Koordinace všech profesí</t>
  </si>
  <si>
    <t>1858534086</t>
  </si>
  <si>
    <t>Trasové koordinace potrubních a kabelových tras všech profesí</t>
  </si>
  <si>
    <t>VRN9005-R</t>
  </si>
  <si>
    <t>Komplexní zkoušky všech profesí</t>
  </si>
  <si>
    <t>2067806798</t>
  </si>
  <si>
    <t>Veškeré zkoušky potřebné ke zprovoznění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</si>
</sst>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871251211" TargetMode="External" /><Relationship Id="rId2" Type="http://schemas.openxmlformats.org/officeDocument/2006/relationships/hyperlink" Target="https://podminky.urs.cz/item/CS_URS_2022_01/871321211" TargetMode="External" /><Relationship Id="rId3" Type="http://schemas.openxmlformats.org/officeDocument/2006/relationships/hyperlink" Target="https://podminky.urs.cz/item/CS_URS_2022_01/943211112" TargetMode="External" /><Relationship Id="rId4" Type="http://schemas.openxmlformats.org/officeDocument/2006/relationships/hyperlink" Target="https://podminky.urs.cz/item/CS_URS_2022_01/943211812" TargetMode="External" /><Relationship Id="rId5" Type="http://schemas.openxmlformats.org/officeDocument/2006/relationships/hyperlink" Target="https://podminky.urs.cz/item/CS_URS_2022_01/767996703" TargetMode="External" /><Relationship Id="rId6" Type="http://schemas.openxmlformats.org/officeDocument/2006/relationships/hyperlink" Target="https://podminky.urs.cz/item/CS_URS_2022_01/99701321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871" TargetMode="External" /><Relationship Id="rId10" Type="http://schemas.openxmlformats.org/officeDocument/2006/relationships/hyperlink" Target="https://podminky.urs.cz/item/CS_URS_2022_01/767591012" TargetMode="External" /><Relationship Id="rId11" Type="http://schemas.openxmlformats.org/officeDocument/2006/relationships/hyperlink" Target="https://podminky.urs.cz/item/CS_URS_2022_01/767591021" TargetMode="External" /><Relationship Id="rId12" Type="http://schemas.openxmlformats.org/officeDocument/2006/relationships/hyperlink" Target="https://podminky.urs.cz/item/CS_URS_2022_01/767991004" TargetMode="External" /><Relationship Id="rId13" Type="http://schemas.openxmlformats.org/officeDocument/2006/relationships/hyperlink" Target="https://podminky.urs.cz/item/CS_URS_2022_01/767991005" TargetMode="External" /><Relationship Id="rId14" Type="http://schemas.openxmlformats.org/officeDocument/2006/relationships/hyperlink" Target="https://podminky.urs.cz/item/CS_URS_2022_01/998767102" TargetMode="External" /><Relationship Id="rId15" Type="http://schemas.openxmlformats.org/officeDocument/2006/relationships/hyperlink" Target="https://podminky.urs.cz/item/CS_URS_2022_01/99876718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A03-22-P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NPK a.s., Pardubická nemocnice, Výstavba pavilonu CUP s centralizací akutních provozů - Akt. a doprac. projek. dokument.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Pardubice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4. 3. 2022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Pardubický kraj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Penta Projekt s.r.o., Mrštíkova 12, Jihlava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Avuk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ROUND(AG95+AG97,2)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ROUND(AS95+AS97,2)</f>
        <v>0</v>
      </c>
      <c r="AT94" s="113">
        <f>ROUND(SUM(AV94:AW94),2)</f>
        <v>0</v>
      </c>
      <c r="AU94" s="114">
        <f>ROUND(AU95+AU97,5)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ROUND(AZ95+AZ97,2)</f>
        <v>0</v>
      </c>
      <c r="BA94" s="113">
        <f>ROUND(BA95+BA97,2)</f>
        <v>0</v>
      </c>
      <c r="BB94" s="113">
        <f>ROUND(BB95+BB97,2)</f>
        <v>0</v>
      </c>
      <c r="BC94" s="113">
        <f>ROUND(BC95+BC97,2)</f>
        <v>0</v>
      </c>
      <c r="BD94" s="115">
        <f>ROUND(BD95+BD97,2)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'D1_08a_1 - Stavební'!J32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'D1_08a_1 - Stavební'!P138</f>
        <v>0</v>
      </c>
      <c r="AV96" s="137">
        <f>'D1_08a_1 - Stavební'!J35</f>
        <v>0</v>
      </c>
      <c r="AW96" s="137">
        <f>'D1_08a_1 - Stavební'!J36</f>
        <v>0</v>
      </c>
      <c r="AX96" s="137">
        <f>'D1_08a_1 - Stavební'!J37</f>
        <v>0</v>
      </c>
      <c r="AY96" s="137">
        <f>'D1_08a_1 - Stavební'!J38</f>
        <v>0</v>
      </c>
      <c r="AZ96" s="137">
        <f>'D1_08a_1 - Stavební'!F35</f>
        <v>0</v>
      </c>
      <c r="BA96" s="137">
        <f>'D1_08a_1 - Stavební'!F36</f>
        <v>0</v>
      </c>
      <c r="BB96" s="137">
        <f>'D1_08a_1 - Stavební'!F37</f>
        <v>0</v>
      </c>
      <c r="BC96" s="137">
        <f>'D1_08a_1 - Stavební'!F38</f>
        <v>0</v>
      </c>
      <c r="BD96" s="139">
        <f>'D1_08a_1 - Stavební'!F39</f>
        <v>0</v>
      </c>
      <c r="BE96" s="4"/>
      <c r="BT96" s="140" t="s">
        <v>85</v>
      </c>
      <c r="BV96" s="140" t="s">
        <v>78</v>
      </c>
      <c r="BW96" s="140" t="s">
        <v>90</v>
      </c>
      <c r="BX96" s="140" t="s">
        <v>84</v>
      </c>
      <c r="CL96" s="140" t="s">
        <v>1</v>
      </c>
    </row>
    <row r="97" s="7" customFormat="1" ht="16.5" customHeight="1">
      <c r="A97" s="131" t="s">
        <v>86</v>
      </c>
      <c r="B97" s="118"/>
      <c r="C97" s="119"/>
      <c r="D97" s="120" t="s">
        <v>91</v>
      </c>
      <c r="E97" s="120"/>
      <c r="F97" s="120"/>
      <c r="G97" s="120"/>
      <c r="H97" s="120"/>
      <c r="I97" s="121"/>
      <c r="J97" s="120" t="s">
        <v>92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3">
        <f>'OVN - Ostatní a vedlejší ...'!J30</f>
        <v>0</v>
      </c>
      <c r="AH97" s="121"/>
      <c r="AI97" s="121"/>
      <c r="AJ97" s="121"/>
      <c r="AK97" s="121"/>
      <c r="AL97" s="121"/>
      <c r="AM97" s="121"/>
      <c r="AN97" s="123">
        <f>SUM(AG97,AT97)</f>
        <v>0</v>
      </c>
      <c r="AO97" s="121"/>
      <c r="AP97" s="121"/>
      <c r="AQ97" s="124" t="s">
        <v>93</v>
      </c>
      <c r="AR97" s="125"/>
      <c r="AS97" s="141">
        <v>0</v>
      </c>
      <c r="AT97" s="142">
        <f>ROUND(SUM(AV97:AW97),2)</f>
        <v>0</v>
      </c>
      <c r="AU97" s="143">
        <f>'OVN - Ostatní a vedlejší ...'!P124</f>
        <v>0</v>
      </c>
      <c r="AV97" s="142">
        <f>'OVN - Ostatní a vedlejší ...'!J33</f>
        <v>0</v>
      </c>
      <c r="AW97" s="142">
        <f>'OVN - Ostatní a vedlejší ...'!J34</f>
        <v>0</v>
      </c>
      <c r="AX97" s="142">
        <f>'OVN - Ostatní a vedlejší ...'!J35</f>
        <v>0</v>
      </c>
      <c r="AY97" s="142">
        <f>'OVN - Ostatní a vedlejší ...'!J36</f>
        <v>0</v>
      </c>
      <c r="AZ97" s="142">
        <f>'OVN - Ostatní a vedlejší ...'!F33</f>
        <v>0</v>
      </c>
      <c r="BA97" s="142">
        <f>'OVN - Ostatní a vedlejší ...'!F34</f>
        <v>0</v>
      </c>
      <c r="BB97" s="142">
        <f>'OVN - Ostatní a vedlejší ...'!F35</f>
        <v>0</v>
      </c>
      <c r="BC97" s="142">
        <f>'OVN - Ostatní a vedlejší ...'!F36</f>
        <v>0</v>
      </c>
      <c r="BD97" s="144">
        <f>'OVN - Ostatní a vedlejší ...'!F37</f>
        <v>0</v>
      </c>
      <c r="BE97" s="7"/>
      <c r="BT97" s="130" t="s">
        <v>83</v>
      </c>
      <c r="BV97" s="130" t="s">
        <v>78</v>
      </c>
      <c r="BW97" s="130" t="s">
        <v>94</v>
      </c>
      <c r="BX97" s="130" t="s">
        <v>5</v>
      </c>
      <c r="CL97" s="130" t="s">
        <v>1</v>
      </c>
      <c r="CM97" s="130" t="s">
        <v>85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aw2hUolCzWcttjzvcWCMMJDwj6gLgXP2N4F4mV0GhpLPR0/ukQWGH4tj0/opx+ixaFkE1YYhQ8KYcUCSmXvzVw==" hashValue="ioxCcLV3aCfVo066cWQuL8muwWAdO0VV0D+QnJIgmH9gAITj5KrFtl3c17iIwLdRbW0kV9i74A0KeWFm3Hnzo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6" location="'D1_08a_1 - Stavební'!C2" display="/"/>
    <hyperlink ref="A97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95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NPK a.s., Pardubická nemocnice, Výstavba pavilonu CUP s centralizací akutních provozů - Akt. a doprac. projek. dokument.</v>
      </c>
      <c r="F7" s="149"/>
      <c r="G7" s="149"/>
      <c r="H7" s="149"/>
      <c r="L7" s="19"/>
    </row>
    <row r="8" s="1" customFormat="1" ht="12" customHeight="1">
      <c r="B8" s="19"/>
      <c r="D8" s="149" t="s">
        <v>96</v>
      </c>
      <c r="L8" s="19"/>
    </row>
    <row r="9" s="2" customFormat="1" ht="16.5" customHeight="1">
      <c r="A9" s="37"/>
      <c r="B9" s="43"/>
      <c r="C9" s="37"/>
      <c r="D9" s="37"/>
      <c r="E9" s="150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4. 3. 2022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ROUND((SUM(BE138:BE276)),  2)</f>
        <v>0</v>
      </c>
      <c r="G35" s="37"/>
      <c r="H35" s="37"/>
      <c r="I35" s="163">
        <v>0.20999999999999999</v>
      </c>
      <c r="J35" s="162">
        <f>ROUND(((SUM(BE138:BE276))*I35),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ROUND((SUM(BF138:BF276)),  2)</f>
        <v>0</v>
      </c>
      <c r="G36" s="37"/>
      <c r="H36" s="37"/>
      <c r="I36" s="163">
        <v>0.14999999999999999</v>
      </c>
      <c r="J36" s="162">
        <f>ROUND(((SUM(BF138:BF276))*I36),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ROUND((SUM(BG138:BG276)),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ROUND((SUM(BH138:BH276)),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ROUND((SUM(BI138:BI276)),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NPK a.s., Pardubická nemocnice, Výstavba pavilonu CUP s centralizací akutních provozů - Akt. a doprac. projek. dokument.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96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D1_08a_1 - Stavební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Pardubice</v>
      </c>
      <c r="G91" s="39"/>
      <c r="H91" s="39"/>
      <c r="I91" s="31" t="s">
        <v>22</v>
      </c>
      <c r="J91" s="78" t="str">
        <f>IF(J14="","",J14)</f>
        <v>4. 3. 2022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9"/>
      <c r="E93" s="39"/>
      <c r="F93" s="26" t="str">
        <f>E17</f>
        <v>Pardubický kraj</v>
      </c>
      <c r="G93" s="39"/>
      <c r="H93" s="39"/>
      <c r="I93" s="31" t="s">
        <v>30</v>
      </c>
      <c r="J93" s="35" t="str">
        <f>E23</f>
        <v>Penta Projekt s.r.o., Mrštíkova 12, Jihlava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Ing. Avuk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101</v>
      </c>
      <c r="D96" s="184"/>
      <c r="E96" s="184"/>
      <c r="F96" s="184"/>
      <c r="G96" s="184"/>
      <c r="H96" s="184"/>
      <c r="I96" s="184"/>
      <c r="J96" s="185" t="s">
        <v>102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103</v>
      </c>
      <c r="D98" s="39"/>
      <c r="E98" s="39"/>
      <c r="F98" s="39"/>
      <c r="G98" s="39"/>
      <c r="H98" s="39"/>
      <c r="I98" s="39"/>
      <c r="J98" s="109">
        <f>J138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104</v>
      </c>
    </row>
    <row r="99" s="9" customFormat="1" ht="24.96" customHeight="1">
      <c r="A99" s="9"/>
      <c r="B99" s="187"/>
      <c r="C99" s="188"/>
      <c r="D99" s="189" t="s">
        <v>105</v>
      </c>
      <c r="E99" s="190"/>
      <c r="F99" s="190"/>
      <c r="G99" s="190"/>
      <c r="H99" s="190"/>
      <c r="I99" s="190"/>
      <c r="J99" s="191">
        <f>J139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106</v>
      </c>
      <c r="E100" s="195"/>
      <c r="F100" s="195"/>
      <c r="G100" s="195"/>
      <c r="H100" s="195"/>
      <c r="I100" s="195"/>
      <c r="J100" s="196">
        <f>J140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107</v>
      </c>
      <c r="E101" s="195"/>
      <c r="F101" s="195"/>
      <c r="G101" s="195"/>
      <c r="H101" s="195"/>
      <c r="I101" s="195"/>
      <c r="J101" s="196">
        <f>J151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3"/>
      <c r="C102" s="132"/>
      <c r="D102" s="194" t="s">
        <v>108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3"/>
      <c r="C103" s="132"/>
      <c r="D103" s="194" t="s">
        <v>109</v>
      </c>
      <c r="E103" s="195"/>
      <c r="F103" s="195"/>
      <c r="G103" s="195"/>
      <c r="H103" s="195"/>
      <c r="I103" s="195"/>
      <c r="J103" s="196">
        <f>J166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3"/>
      <c r="C104" s="132"/>
      <c r="D104" s="194" t="s">
        <v>110</v>
      </c>
      <c r="E104" s="195"/>
      <c r="F104" s="195"/>
      <c r="G104" s="195"/>
      <c r="H104" s="195"/>
      <c r="I104" s="195"/>
      <c r="J104" s="196">
        <f>J179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111</v>
      </c>
      <c r="E105" s="190"/>
      <c r="F105" s="190"/>
      <c r="G105" s="190"/>
      <c r="H105" s="190"/>
      <c r="I105" s="190"/>
      <c r="J105" s="191">
        <f>J190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112</v>
      </c>
      <c r="E106" s="195"/>
      <c r="F106" s="195"/>
      <c r="G106" s="195"/>
      <c r="H106" s="195"/>
      <c r="I106" s="195"/>
      <c r="J106" s="196">
        <f>J191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3"/>
      <c r="C107" s="132"/>
      <c r="D107" s="194" t="s">
        <v>113</v>
      </c>
      <c r="E107" s="195"/>
      <c r="F107" s="195"/>
      <c r="G107" s="195"/>
      <c r="H107" s="195"/>
      <c r="I107" s="195"/>
      <c r="J107" s="196">
        <f>J210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3"/>
      <c r="C108" s="132"/>
      <c r="D108" s="194" t="s">
        <v>114</v>
      </c>
      <c r="E108" s="195"/>
      <c r="F108" s="195"/>
      <c r="G108" s="195"/>
      <c r="H108" s="195"/>
      <c r="I108" s="195"/>
      <c r="J108" s="196">
        <f>J219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3"/>
      <c r="C109" s="132"/>
      <c r="D109" s="194" t="s">
        <v>115</v>
      </c>
      <c r="E109" s="195"/>
      <c r="F109" s="195"/>
      <c r="G109" s="195"/>
      <c r="H109" s="195"/>
      <c r="I109" s="195"/>
      <c r="J109" s="196">
        <f>J225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3"/>
      <c r="C110" s="132"/>
      <c r="D110" s="194" t="s">
        <v>116</v>
      </c>
      <c r="E110" s="195"/>
      <c r="F110" s="195"/>
      <c r="G110" s="195"/>
      <c r="H110" s="195"/>
      <c r="I110" s="195"/>
      <c r="J110" s="196">
        <f>J229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3"/>
      <c r="C111" s="132"/>
      <c r="D111" s="194" t="s">
        <v>117</v>
      </c>
      <c r="E111" s="195"/>
      <c r="F111" s="195"/>
      <c r="G111" s="195"/>
      <c r="H111" s="195"/>
      <c r="I111" s="195"/>
      <c r="J111" s="196">
        <f>J233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3"/>
      <c r="C112" s="132"/>
      <c r="D112" s="194" t="s">
        <v>118</v>
      </c>
      <c r="E112" s="195"/>
      <c r="F112" s="195"/>
      <c r="G112" s="195"/>
      <c r="H112" s="195"/>
      <c r="I112" s="195"/>
      <c r="J112" s="196">
        <f>J237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3"/>
      <c r="C113" s="132"/>
      <c r="D113" s="194" t="s">
        <v>119</v>
      </c>
      <c r="E113" s="195"/>
      <c r="F113" s="195"/>
      <c r="G113" s="195"/>
      <c r="H113" s="195"/>
      <c r="I113" s="195"/>
      <c r="J113" s="196">
        <f>J250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3"/>
      <c r="C114" s="132"/>
      <c r="D114" s="194" t="s">
        <v>120</v>
      </c>
      <c r="E114" s="195"/>
      <c r="F114" s="195"/>
      <c r="G114" s="195"/>
      <c r="H114" s="195"/>
      <c r="I114" s="195"/>
      <c r="J114" s="196">
        <f>J263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7"/>
      <c r="C115" s="188"/>
      <c r="D115" s="189" t="s">
        <v>121</v>
      </c>
      <c r="E115" s="190"/>
      <c r="F115" s="190"/>
      <c r="G115" s="190"/>
      <c r="H115" s="190"/>
      <c r="I115" s="190"/>
      <c r="J115" s="191">
        <f>J273</f>
        <v>0</v>
      </c>
      <c r="K115" s="188"/>
      <c r="L115" s="192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3"/>
      <c r="C116" s="132"/>
      <c r="D116" s="194" t="s">
        <v>122</v>
      </c>
      <c r="E116" s="195"/>
      <c r="F116" s="195"/>
      <c r="G116" s="195"/>
      <c r="H116" s="195"/>
      <c r="I116" s="195"/>
      <c r="J116" s="196">
        <f>J274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123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6.25" customHeight="1">
      <c r="A126" s="37"/>
      <c r="B126" s="38"/>
      <c r="C126" s="39"/>
      <c r="D126" s="39"/>
      <c r="E126" s="182" t="str">
        <f>E7</f>
        <v>NPK a.s., Pardubická nemocnice, Výstavba pavilonu CUP s centralizací akutních provozů - Akt. a doprac. projek. dokument.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" customFormat="1" ht="12" customHeight="1">
      <c r="B127" s="20"/>
      <c r="C127" s="31" t="s">
        <v>96</v>
      </c>
      <c r="D127" s="21"/>
      <c r="E127" s="21"/>
      <c r="F127" s="21"/>
      <c r="G127" s="21"/>
      <c r="H127" s="21"/>
      <c r="I127" s="21"/>
      <c r="J127" s="21"/>
      <c r="K127" s="21"/>
      <c r="L127" s="19"/>
    </row>
    <row r="128" s="2" customFormat="1" ht="16.5" customHeight="1">
      <c r="A128" s="37"/>
      <c r="B128" s="38"/>
      <c r="C128" s="39"/>
      <c r="D128" s="39"/>
      <c r="E128" s="182" t="s">
        <v>97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98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75" t="str">
        <f>E11</f>
        <v>D1_08a_1 - Stavební</v>
      </c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20</v>
      </c>
      <c r="D132" s="39"/>
      <c r="E132" s="39"/>
      <c r="F132" s="26" t="str">
        <f>F14</f>
        <v>Pardubice</v>
      </c>
      <c r="G132" s="39"/>
      <c r="H132" s="39"/>
      <c r="I132" s="31" t="s">
        <v>22</v>
      </c>
      <c r="J132" s="78" t="str">
        <f>IF(J14="","",J14)</f>
        <v>4. 3. 2022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25.65" customHeight="1">
      <c r="A134" s="37"/>
      <c r="B134" s="38"/>
      <c r="C134" s="31" t="s">
        <v>24</v>
      </c>
      <c r="D134" s="39"/>
      <c r="E134" s="39"/>
      <c r="F134" s="26" t="str">
        <f>E17</f>
        <v>Pardubický kraj</v>
      </c>
      <c r="G134" s="39"/>
      <c r="H134" s="39"/>
      <c r="I134" s="31" t="s">
        <v>30</v>
      </c>
      <c r="J134" s="35" t="str">
        <f>E23</f>
        <v>Penta Projekt s.r.o., Mrštíkova 12, Jihlava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28</v>
      </c>
      <c r="D135" s="39"/>
      <c r="E135" s="39"/>
      <c r="F135" s="26" t="str">
        <f>IF(E20="","",E20)</f>
        <v>Vyplň údaj</v>
      </c>
      <c r="G135" s="39"/>
      <c r="H135" s="39"/>
      <c r="I135" s="31" t="s">
        <v>33</v>
      </c>
      <c r="J135" s="35" t="str">
        <f>E26</f>
        <v>Ing. Avuk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198"/>
      <c r="B137" s="199"/>
      <c r="C137" s="200" t="s">
        <v>124</v>
      </c>
      <c r="D137" s="201" t="s">
        <v>61</v>
      </c>
      <c r="E137" s="201" t="s">
        <v>57</v>
      </c>
      <c r="F137" s="201" t="s">
        <v>58</v>
      </c>
      <c r="G137" s="201" t="s">
        <v>125</v>
      </c>
      <c r="H137" s="201" t="s">
        <v>126</v>
      </c>
      <c r="I137" s="201" t="s">
        <v>127</v>
      </c>
      <c r="J137" s="201" t="s">
        <v>102</v>
      </c>
      <c r="K137" s="202" t="s">
        <v>128</v>
      </c>
      <c r="L137" s="203"/>
      <c r="M137" s="99" t="s">
        <v>1</v>
      </c>
      <c r="N137" s="100" t="s">
        <v>40</v>
      </c>
      <c r="O137" s="100" t="s">
        <v>129</v>
      </c>
      <c r="P137" s="100" t="s">
        <v>130</v>
      </c>
      <c r="Q137" s="100" t="s">
        <v>131</v>
      </c>
      <c r="R137" s="100" t="s">
        <v>132</v>
      </c>
      <c r="S137" s="100" t="s">
        <v>133</v>
      </c>
      <c r="T137" s="101" t="s">
        <v>134</v>
      </c>
      <c r="U137" s="198"/>
      <c r="V137" s="198"/>
      <c r="W137" s="198"/>
      <c r="X137" s="198"/>
      <c r="Y137" s="198"/>
      <c r="Z137" s="198"/>
      <c r="AA137" s="198"/>
      <c r="AB137" s="198"/>
      <c r="AC137" s="198"/>
      <c r="AD137" s="198"/>
      <c r="AE137" s="198"/>
    </row>
    <row r="138" s="2" customFormat="1" ht="22.8" customHeight="1">
      <c r="A138" s="37"/>
      <c r="B138" s="38"/>
      <c r="C138" s="106" t="s">
        <v>135</v>
      </c>
      <c r="D138" s="39"/>
      <c r="E138" s="39"/>
      <c r="F138" s="39"/>
      <c r="G138" s="39"/>
      <c r="H138" s="39"/>
      <c r="I138" s="39"/>
      <c r="J138" s="204">
        <f>BK138</f>
        <v>0</v>
      </c>
      <c r="K138" s="39"/>
      <c r="L138" s="43"/>
      <c r="M138" s="102"/>
      <c r="N138" s="205"/>
      <c r="O138" s="103"/>
      <c r="P138" s="206">
        <f>P139+P190+P273</f>
        <v>0</v>
      </c>
      <c r="Q138" s="103"/>
      <c r="R138" s="206">
        <f>R139+R190+R273</f>
        <v>6.8846400000000001</v>
      </c>
      <c r="S138" s="103"/>
      <c r="T138" s="207">
        <f>T139+T190+T273</f>
        <v>5.6595959999999996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75</v>
      </c>
      <c r="AU138" s="16" t="s">
        <v>104</v>
      </c>
      <c r="BK138" s="208">
        <f>BK139+BK190+BK273</f>
        <v>0</v>
      </c>
    </row>
    <row r="139" s="12" customFormat="1" ht="25.92" customHeight="1">
      <c r="A139" s="12"/>
      <c r="B139" s="209"/>
      <c r="C139" s="210"/>
      <c r="D139" s="211" t="s">
        <v>75</v>
      </c>
      <c r="E139" s="212" t="s">
        <v>136</v>
      </c>
      <c r="F139" s="212" t="s">
        <v>137</v>
      </c>
      <c r="G139" s="210"/>
      <c r="H139" s="210"/>
      <c r="I139" s="213"/>
      <c r="J139" s="214">
        <f>BK139</f>
        <v>0</v>
      </c>
      <c r="K139" s="210"/>
      <c r="L139" s="215"/>
      <c r="M139" s="216"/>
      <c r="N139" s="217"/>
      <c r="O139" s="217"/>
      <c r="P139" s="218">
        <f>P140+P151</f>
        <v>0</v>
      </c>
      <c r="Q139" s="217"/>
      <c r="R139" s="218">
        <f>R140+R151</f>
        <v>0.75410999999999995</v>
      </c>
      <c r="S139" s="217"/>
      <c r="T139" s="219">
        <f>T140+T151</f>
        <v>5.6595959999999996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83</v>
      </c>
      <c r="AT139" s="221" t="s">
        <v>75</v>
      </c>
      <c r="AU139" s="221" t="s">
        <v>76</v>
      </c>
      <c r="AY139" s="220" t="s">
        <v>138</v>
      </c>
      <c r="BK139" s="222">
        <f>BK140+BK151</f>
        <v>0</v>
      </c>
    </row>
    <row r="140" s="12" customFormat="1" ht="22.8" customHeight="1">
      <c r="A140" s="12"/>
      <c r="B140" s="209"/>
      <c r="C140" s="210"/>
      <c r="D140" s="211" t="s">
        <v>75</v>
      </c>
      <c r="E140" s="223" t="s">
        <v>139</v>
      </c>
      <c r="F140" s="223" t="s">
        <v>140</v>
      </c>
      <c r="G140" s="210"/>
      <c r="H140" s="210"/>
      <c r="I140" s="213"/>
      <c r="J140" s="224">
        <f>BK140</f>
        <v>0</v>
      </c>
      <c r="K140" s="210"/>
      <c r="L140" s="215"/>
      <c r="M140" s="216"/>
      <c r="N140" s="217"/>
      <c r="O140" s="217"/>
      <c r="P140" s="218">
        <f>SUM(P141:P150)</f>
        <v>0</v>
      </c>
      <c r="Q140" s="217"/>
      <c r="R140" s="218">
        <f>SUM(R141:R150)</f>
        <v>0.75410999999999995</v>
      </c>
      <c r="S140" s="217"/>
      <c r="T140" s="219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83</v>
      </c>
      <c r="AT140" s="221" t="s">
        <v>75</v>
      </c>
      <c r="AU140" s="221" t="s">
        <v>83</v>
      </c>
      <c r="AY140" s="220" t="s">
        <v>138</v>
      </c>
      <c r="BK140" s="222">
        <f>SUM(BK141:BK150)</f>
        <v>0</v>
      </c>
    </row>
    <row r="141" s="2" customFormat="1" ht="24.15" customHeight="1">
      <c r="A141" s="37"/>
      <c r="B141" s="38"/>
      <c r="C141" s="225" t="s">
        <v>83</v>
      </c>
      <c r="D141" s="225" t="s">
        <v>141</v>
      </c>
      <c r="E141" s="226" t="s">
        <v>142</v>
      </c>
      <c r="F141" s="227" t="s">
        <v>143</v>
      </c>
      <c r="G141" s="228" t="s">
        <v>144</v>
      </c>
      <c r="H141" s="229">
        <v>60</v>
      </c>
      <c r="I141" s="230"/>
      <c r="J141" s="231">
        <f>ROUND(I141*H141,2)</f>
        <v>0</v>
      </c>
      <c r="K141" s="227" t="s">
        <v>145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146</v>
      </c>
      <c r="AT141" s="236" t="s">
        <v>141</v>
      </c>
      <c r="AU141" s="236" t="s">
        <v>85</v>
      </c>
      <c r="AY141" s="16" t="s">
        <v>138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83</v>
      </c>
      <c r="BK141" s="237">
        <f>ROUND(I141*H141,2)</f>
        <v>0</v>
      </c>
      <c r="BL141" s="16" t="s">
        <v>146</v>
      </c>
      <c r="BM141" s="236" t="s">
        <v>147</v>
      </c>
    </row>
    <row r="142" s="2" customFormat="1">
      <c r="A142" s="37"/>
      <c r="B142" s="38"/>
      <c r="C142" s="39"/>
      <c r="D142" s="238" t="s">
        <v>148</v>
      </c>
      <c r="E142" s="39"/>
      <c r="F142" s="239" t="s">
        <v>149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148</v>
      </c>
      <c r="AU142" s="16" t="s">
        <v>85</v>
      </c>
    </row>
    <row r="143" s="2" customFormat="1" ht="21.75" customHeight="1">
      <c r="A143" s="37"/>
      <c r="B143" s="38"/>
      <c r="C143" s="243" t="s">
        <v>85</v>
      </c>
      <c r="D143" s="243" t="s">
        <v>150</v>
      </c>
      <c r="E143" s="244" t="s">
        <v>151</v>
      </c>
      <c r="F143" s="245" t="s">
        <v>152</v>
      </c>
      <c r="G143" s="246" t="s">
        <v>144</v>
      </c>
      <c r="H143" s="247">
        <v>63</v>
      </c>
      <c r="I143" s="248"/>
      <c r="J143" s="249">
        <f>ROUND(I143*H143,2)</f>
        <v>0</v>
      </c>
      <c r="K143" s="245" t="s">
        <v>145</v>
      </c>
      <c r="L143" s="250"/>
      <c r="M143" s="251" t="s">
        <v>1</v>
      </c>
      <c r="N143" s="252" t="s">
        <v>41</v>
      </c>
      <c r="O143" s="90"/>
      <c r="P143" s="234">
        <f>O143*H143</f>
        <v>0</v>
      </c>
      <c r="Q143" s="234">
        <v>0.00313</v>
      </c>
      <c r="R143" s="234">
        <f>Q143*H143</f>
        <v>0.19719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139</v>
      </c>
      <c r="AT143" s="236" t="s">
        <v>150</v>
      </c>
      <c r="AU143" s="236" t="s">
        <v>85</v>
      </c>
      <c r="AY143" s="16" t="s">
        <v>138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83</v>
      </c>
      <c r="BK143" s="237">
        <f>ROUND(I143*H143,2)</f>
        <v>0</v>
      </c>
      <c r="BL143" s="16" t="s">
        <v>146</v>
      </c>
      <c r="BM143" s="236" t="s">
        <v>153</v>
      </c>
    </row>
    <row r="144" s="13" customFormat="1">
      <c r="A144" s="13"/>
      <c r="B144" s="253"/>
      <c r="C144" s="254"/>
      <c r="D144" s="255" t="s">
        <v>154</v>
      </c>
      <c r="E144" s="256" t="s">
        <v>1</v>
      </c>
      <c r="F144" s="257" t="s">
        <v>155</v>
      </c>
      <c r="G144" s="254"/>
      <c r="H144" s="258">
        <v>60</v>
      </c>
      <c r="I144" s="259"/>
      <c r="J144" s="254"/>
      <c r="K144" s="254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154</v>
      </c>
      <c r="AU144" s="264" t="s">
        <v>85</v>
      </c>
      <c r="AV144" s="13" t="s">
        <v>85</v>
      </c>
      <c r="AW144" s="13" t="s">
        <v>32</v>
      </c>
      <c r="AX144" s="13" t="s">
        <v>83</v>
      </c>
      <c r="AY144" s="264" t="s">
        <v>138</v>
      </c>
    </row>
    <row r="145" s="13" customFormat="1">
      <c r="A145" s="13"/>
      <c r="B145" s="253"/>
      <c r="C145" s="254"/>
      <c r="D145" s="255" t="s">
        <v>154</v>
      </c>
      <c r="E145" s="254"/>
      <c r="F145" s="257" t="s">
        <v>156</v>
      </c>
      <c r="G145" s="254"/>
      <c r="H145" s="258">
        <v>63</v>
      </c>
      <c r="I145" s="259"/>
      <c r="J145" s="254"/>
      <c r="K145" s="254"/>
      <c r="L145" s="260"/>
      <c r="M145" s="261"/>
      <c r="N145" s="262"/>
      <c r="O145" s="262"/>
      <c r="P145" s="262"/>
      <c r="Q145" s="262"/>
      <c r="R145" s="262"/>
      <c r="S145" s="262"/>
      <c r="T145" s="26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4" t="s">
        <v>154</v>
      </c>
      <c r="AU145" s="264" t="s">
        <v>85</v>
      </c>
      <c r="AV145" s="13" t="s">
        <v>85</v>
      </c>
      <c r="AW145" s="13" t="s">
        <v>4</v>
      </c>
      <c r="AX145" s="13" t="s">
        <v>83</v>
      </c>
      <c r="AY145" s="264" t="s">
        <v>138</v>
      </c>
    </row>
    <row r="146" s="2" customFormat="1" ht="24.15" customHeight="1">
      <c r="A146" s="37"/>
      <c r="B146" s="38"/>
      <c r="C146" s="225" t="s">
        <v>157</v>
      </c>
      <c r="D146" s="225" t="s">
        <v>141</v>
      </c>
      <c r="E146" s="226" t="s">
        <v>158</v>
      </c>
      <c r="F146" s="227" t="s">
        <v>159</v>
      </c>
      <c r="G146" s="228" t="s">
        <v>144</v>
      </c>
      <c r="H146" s="229">
        <v>80</v>
      </c>
      <c r="I146" s="230"/>
      <c r="J146" s="231">
        <f>ROUND(I146*H146,2)</f>
        <v>0</v>
      </c>
      <c r="K146" s="227" t="s">
        <v>145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146</v>
      </c>
      <c r="AT146" s="236" t="s">
        <v>141</v>
      </c>
      <c r="AU146" s="236" t="s">
        <v>85</v>
      </c>
      <c r="AY146" s="16" t="s">
        <v>138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83</v>
      </c>
      <c r="BK146" s="237">
        <f>ROUND(I146*H146,2)</f>
        <v>0</v>
      </c>
      <c r="BL146" s="16" t="s">
        <v>146</v>
      </c>
      <c r="BM146" s="236" t="s">
        <v>160</v>
      </c>
    </row>
    <row r="147" s="2" customFormat="1">
      <c r="A147" s="37"/>
      <c r="B147" s="38"/>
      <c r="C147" s="39"/>
      <c r="D147" s="238" t="s">
        <v>148</v>
      </c>
      <c r="E147" s="39"/>
      <c r="F147" s="239" t="s">
        <v>161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148</v>
      </c>
      <c r="AU147" s="16" t="s">
        <v>85</v>
      </c>
    </row>
    <row r="148" s="2" customFormat="1" ht="21.75" customHeight="1">
      <c r="A148" s="37"/>
      <c r="B148" s="38"/>
      <c r="C148" s="243" t="s">
        <v>146</v>
      </c>
      <c r="D148" s="243" t="s">
        <v>150</v>
      </c>
      <c r="E148" s="244" t="s">
        <v>162</v>
      </c>
      <c r="F148" s="245" t="s">
        <v>163</v>
      </c>
      <c r="G148" s="246" t="s">
        <v>144</v>
      </c>
      <c r="H148" s="247">
        <v>84</v>
      </c>
      <c r="I148" s="248"/>
      <c r="J148" s="249">
        <f>ROUND(I148*H148,2)</f>
        <v>0</v>
      </c>
      <c r="K148" s="245" t="s">
        <v>145</v>
      </c>
      <c r="L148" s="250"/>
      <c r="M148" s="251" t="s">
        <v>1</v>
      </c>
      <c r="N148" s="252" t="s">
        <v>41</v>
      </c>
      <c r="O148" s="90"/>
      <c r="P148" s="234">
        <f>O148*H148</f>
        <v>0</v>
      </c>
      <c r="Q148" s="234">
        <v>0.0066299999999999996</v>
      </c>
      <c r="R148" s="234">
        <f>Q148*H148</f>
        <v>0.55691999999999997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139</v>
      </c>
      <c r="AT148" s="236" t="s">
        <v>150</v>
      </c>
      <c r="AU148" s="236" t="s">
        <v>85</v>
      </c>
      <c r="AY148" s="16" t="s">
        <v>138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83</v>
      </c>
      <c r="BK148" s="237">
        <f>ROUND(I148*H148,2)</f>
        <v>0</v>
      </c>
      <c r="BL148" s="16" t="s">
        <v>146</v>
      </c>
      <c r="BM148" s="236" t="s">
        <v>164</v>
      </c>
    </row>
    <row r="149" s="13" customFormat="1">
      <c r="A149" s="13"/>
      <c r="B149" s="253"/>
      <c r="C149" s="254"/>
      <c r="D149" s="255" t="s">
        <v>154</v>
      </c>
      <c r="E149" s="256" t="s">
        <v>1</v>
      </c>
      <c r="F149" s="257" t="s">
        <v>165</v>
      </c>
      <c r="G149" s="254"/>
      <c r="H149" s="258">
        <v>80</v>
      </c>
      <c r="I149" s="259"/>
      <c r="J149" s="254"/>
      <c r="K149" s="254"/>
      <c r="L149" s="260"/>
      <c r="M149" s="261"/>
      <c r="N149" s="262"/>
      <c r="O149" s="262"/>
      <c r="P149" s="262"/>
      <c r="Q149" s="262"/>
      <c r="R149" s="262"/>
      <c r="S149" s="262"/>
      <c r="T149" s="26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4" t="s">
        <v>154</v>
      </c>
      <c r="AU149" s="264" t="s">
        <v>85</v>
      </c>
      <c r="AV149" s="13" t="s">
        <v>85</v>
      </c>
      <c r="AW149" s="13" t="s">
        <v>32</v>
      </c>
      <c r="AX149" s="13" t="s">
        <v>83</v>
      </c>
      <c r="AY149" s="264" t="s">
        <v>138</v>
      </c>
    </row>
    <row r="150" s="13" customFormat="1">
      <c r="A150" s="13"/>
      <c r="B150" s="253"/>
      <c r="C150" s="254"/>
      <c r="D150" s="255" t="s">
        <v>154</v>
      </c>
      <c r="E150" s="254"/>
      <c r="F150" s="257" t="s">
        <v>166</v>
      </c>
      <c r="G150" s="254"/>
      <c r="H150" s="258">
        <v>84</v>
      </c>
      <c r="I150" s="259"/>
      <c r="J150" s="254"/>
      <c r="K150" s="254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154</v>
      </c>
      <c r="AU150" s="264" t="s">
        <v>85</v>
      </c>
      <c r="AV150" s="13" t="s">
        <v>85</v>
      </c>
      <c r="AW150" s="13" t="s">
        <v>4</v>
      </c>
      <c r="AX150" s="13" t="s">
        <v>83</v>
      </c>
      <c r="AY150" s="264" t="s">
        <v>138</v>
      </c>
    </row>
    <row r="151" s="12" customFormat="1" ht="22.8" customHeight="1">
      <c r="A151" s="12"/>
      <c r="B151" s="209"/>
      <c r="C151" s="210"/>
      <c r="D151" s="211" t="s">
        <v>75</v>
      </c>
      <c r="E151" s="223" t="s">
        <v>167</v>
      </c>
      <c r="F151" s="223" t="s">
        <v>168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P152+P166+P179</f>
        <v>0</v>
      </c>
      <c r="Q151" s="217"/>
      <c r="R151" s="218">
        <f>R152+R166+R179</f>
        <v>0</v>
      </c>
      <c r="S151" s="217"/>
      <c r="T151" s="219">
        <f>T152+T166+T179</f>
        <v>5.6595959999999996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83</v>
      </c>
      <c r="AT151" s="221" t="s">
        <v>75</v>
      </c>
      <c r="AU151" s="221" t="s">
        <v>83</v>
      </c>
      <c r="AY151" s="220" t="s">
        <v>138</v>
      </c>
      <c r="BK151" s="222">
        <f>BK152+BK166+BK179</f>
        <v>0</v>
      </c>
    </row>
    <row r="152" s="12" customFormat="1" ht="20.88" customHeight="1">
      <c r="A152" s="12"/>
      <c r="B152" s="209"/>
      <c r="C152" s="210"/>
      <c r="D152" s="211" t="s">
        <v>75</v>
      </c>
      <c r="E152" s="223" t="s">
        <v>169</v>
      </c>
      <c r="F152" s="223" t="s">
        <v>170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SUM(P153:P165)</f>
        <v>0</v>
      </c>
      <c r="Q152" s="217"/>
      <c r="R152" s="218">
        <f>SUM(R153:R165)</f>
        <v>0</v>
      </c>
      <c r="S152" s="217"/>
      <c r="T152" s="219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83</v>
      </c>
      <c r="AT152" s="221" t="s">
        <v>75</v>
      </c>
      <c r="AU152" s="221" t="s">
        <v>85</v>
      </c>
      <c r="AY152" s="220" t="s">
        <v>138</v>
      </c>
      <c r="BK152" s="222">
        <f>SUM(BK153:BK165)</f>
        <v>0</v>
      </c>
    </row>
    <row r="153" s="2" customFormat="1" ht="16.5" customHeight="1">
      <c r="A153" s="37"/>
      <c r="B153" s="38"/>
      <c r="C153" s="225" t="s">
        <v>171</v>
      </c>
      <c r="D153" s="225" t="s">
        <v>141</v>
      </c>
      <c r="E153" s="226" t="s">
        <v>172</v>
      </c>
      <c r="F153" s="227" t="s">
        <v>173</v>
      </c>
      <c r="G153" s="228" t="s">
        <v>174</v>
      </c>
      <c r="H153" s="229">
        <v>1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146</v>
      </c>
      <c r="AT153" s="236" t="s">
        <v>141</v>
      </c>
      <c r="AU153" s="236" t="s">
        <v>157</v>
      </c>
      <c r="AY153" s="16" t="s">
        <v>138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83</v>
      </c>
      <c r="BK153" s="237">
        <f>ROUND(I153*H153,2)</f>
        <v>0</v>
      </c>
      <c r="BL153" s="16" t="s">
        <v>146</v>
      </c>
      <c r="BM153" s="236" t="s">
        <v>175</v>
      </c>
    </row>
    <row r="154" s="13" customFormat="1">
      <c r="A154" s="13"/>
      <c r="B154" s="253"/>
      <c r="C154" s="254"/>
      <c r="D154" s="255" t="s">
        <v>154</v>
      </c>
      <c r="E154" s="256" t="s">
        <v>1</v>
      </c>
      <c r="F154" s="257" t="s">
        <v>83</v>
      </c>
      <c r="G154" s="254"/>
      <c r="H154" s="258">
        <v>1</v>
      </c>
      <c r="I154" s="259"/>
      <c r="J154" s="254"/>
      <c r="K154" s="254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154</v>
      </c>
      <c r="AU154" s="264" t="s">
        <v>157</v>
      </c>
      <c r="AV154" s="13" t="s">
        <v>85</v>
      </c>
      <c r="AW154" s="13" t="s">
        <v>32</v>
      </c>
      <c r="AX154" s="13" t="s">
        <v>76</v>
      </c>
      <c r="AY154" s="264" t="s">
        <v>138</v>
      </c>
    </row>
    <row r="155" s="2" customFormat="1" ht="33" customHeight="1">
      <c r="A155" s="37"/>
      <c r="B155" s="38"/>
      <c r="C155" s="225" t="s">
        <v>176</v>
      </c>
      <c r="D155" s="225" t="s">
        <v>141</v>
      </c>
      <c r="E155" s="226" t="s">
        <v>177</v>
      </c>
      <c r="F155" s="227" t="s">
        <v>178</v>
      </c>
      <c r="G155" s="228" t="s">
        <v>179</v>
      </c>
      <c r="H155" s="229">
        <v>252</v>
      </c>
      <c r="I155" s="230"/>
      <c r="J155" s="231">
        <f>ROUND(I155*H155,2)</f>
        <v>0</v>
      </c>
      <c r="K155" s="227" t="s">
        <v>145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146</v>
      </c>
      <c r="AT155" s="236" t="s">
        <v>141</v>
      </c>
      <c r="AU155" s="236" t="s">
        <v>157</v>
      </c>
      <c r="AY155" s="16" t="s">
        <v>138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83</v>
      </c>
      <c r="BK155" s="237">
        <f>ROUND(I155*H155,2)</f>
        <v>0</v>
      </c>
      <c r="BL155" s="16" t="s">
        <v>146</v>
      </c>
      <c r="BM155" s="236" t="s">
        <v>180</v>
      </c>
    </row>
    <row r="156" s="2" customFormat="1">
      <c r="A156" s="37"/>
      <c r="B156" s="38"/>
      <c r="C156" s="39"/>
      <c r="D156" s="238" t="s">
        <v>148</v>
      </c>
      <c r="E156" s="39"/>
      <c r="F156" s="239" t="s">
        <v>181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148</v>
      </c>
      <c r="AU156" s="16" t="s">
        <v>157</v>
      </c>
    </row>
    <row r="157" s="14" customFormat="1">
      <c r="A157" s="14"/>
      <c r="B157" s="265"/>
      <c r="C157" s="266"/>
      <c r="D157" s="255" t="s">
        <v>154</v>
      </c>
      <c r="E157" s="267" t="s">
        <v>1</v>
      </c>
      <c r="F157" s="268" t="s">
        <v>182</v>
      </c>
      <c r="G157" s="266"/>
      <c r="H157" s="267" t="s">
        <v>1</v>
      </c>
      <c r="I157" s="269"/>
      <c r="J157" s="266"/>
      <c r="K157" s="266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154</v>
      </c>
      <c r="AU157" s="274" t="s">
        <v>157</v>
      </c>
      <c r="AV157" s="14" t="s">
        <v>83</v>
      </c>
      <c r="AW157" s="14" t="s">
        <v>32</v>
      </c>
      <c r="AX157" s="14" t="s">
        <v>76</v>
      </c>
      <c r="AY157" s="274" t="s">
        <v>138</v>
      </c>
    </row>
    <row r="158" s="14" customFormat="1">
      <c r="A158" s="14"/>
      <c r="B158" s="265"/>
      <c r="C158" s="266"/>
      <c r="D158" s="255" t="s">
        <v>154</v>
      </c>
      <c r="E158" s="267" t="s">
        <v>1</v>
      </c>
      <c r="F158" s="268" t="s">
        <v>183</v>
      </c>
      <c r="G158" s="266"/>
      <c r="H158" s="267" t="s">
        <v>1</v>
      </c>
      <c r="I158" s="269"/>
      <c r="J158" s="266"/>
      <c r="K158" s="266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154</v>
      </c>
      <c r="AU158" s="274" t="s">
        <v>157</v>
      </c>
      <c r="AV158" s="14" t="s">
        <v>83</v>
      </c>
      <c r="AW158" s="14" t="s">
        <v>32</v>
      </c>
      <c r="AX158" s="14" t="s">
        <v>76</v>
      </c>
      <c r="AY158" s="274" t="s">
        <v>138</v>
      </c>
    </row>
    <row r="159" s="13" customFormat="1">
      <c r="A159" s="13"/>
      <c r="B159" s="253"/>
      <c r="C159" s="254"/>
      <c r="D159" s="255" t="s">
        <v>154</v>
      </c>
      <c r="E159" s="256" t="s">
        <v>1</v>
      </c>
      <c r="F159" s="257" t="s">
        <v>184</v>
      </c>
      <c r="G159" s="254"/>
      <c r="H159" s="258">
        <v>252</v>
      </c>
      <c r="I159" s="259"/>
      <c r="J159" s="254"/>
      <c r="K159" s="254"/>
      <c r="L159" s="260"/>
      <c r="M159" s="261"/>
      <c r="N159" s="262"/>
      <c r="O159" s="262"/>
      <c r="P159" s="262"/>
      <c r="Q159" s="262"/>
      <c r="R159" s="262"/>
      <c r="S159" s="262"/>
      <c r="T159" s="26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4" t="s">
        <v>154</v>
      </c>
      <c r="AU159" s="264" t="s">
        <v>157</v>
      </c>
      <c r="AV159" s="13" t="s">
        <v>85</v>
      </c>
      <c r="AW159" s="13" t="s">
        <v>32</v>
      </c>
      <c r="AX159" s="13" t="s">
        <v>76</v>
      </c>
      <c r="AY159" s="264" t="s">
        <v>138</v>
      </c>
    </row>
    <row r="160" s="2" customFormat="1" ht="24.15" customHeight="1">
      <c r="A160" s="37"/>
      <c r="B160" s="38"/>
      <c r="C160" s="225" t="s">
        <v>185</v>
      </c>
      <c r="D160" s="225" t="s">
        <v>141</v>
      </c>
      <c r="E160" s="226" t="s">
        <v>186</v>
      </c>
      <c r="F160" s="227" t="s">
        <v>187</v>
      </c>
      <c r="G160" s="228" t="s">
        <v>179</v>
      </c>
      <c r="H160" s="229">
        <v>252</v>
      </c>
      <c r="I160" s="230"/>
      <c r="J160" s="231">
        <f>ROUND(I160*H160,2)</f>
        <v>0</v>
      </c>
      <c r="K160" s="227" t="s">
        <v>1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146</v>
      </c>
      <c r="AT160" s="236" t="s">
        <v>141</v>
      </c>
      <c r="AU160" s="236" t="s">
        <v>157</v>
      </c>
      <c r="AY160" s="16" t="s">
        <v>138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83</v>
      </c>
      <c r="BK160" s="237">
        <f>ROUND(I160*H160,2)</f>
        <v>0</v>
      </c>
      <c r="BL160" s="16" t="s">
        <v>146</v>
      </c>
      <c r="BM160" s="236" t="s">
        <v>188</v>
      </c>
    </row>
    <row r="161" s="13" customFormat="1">
      <c r="A161" s="13"/>
      <c r="B161" s="253"/>
      <c r="C161" s="254"/>
      <c r="D161" s="255" t="s">
        <v>154</v>
      </c>
      <c r="E161" s="256" t="s">
        <v>1</v>
      </c>
      <c r="F161" s="257" t="s">
        <v>189</v>
      </c>
      <c r="G161" s="254"/>
      <c r="H161" s="258">
        <v>252</v>
      </c>
      <c r="I161" s="259"/>
      <c r="J161" s="254"/>
      <c r="K161" s="254"/>
      <c r="L161" s="260"/>
      <c r="M161" s="261"/>
      <c r="N161" s="262"/>
      <c r="O161" s="262"/>
      <c r="P161" s="262"/>
      <c r="Q161" s="262"/>
      <c r="R161" s="262"/>
      <c r="S161" s="262"/>
      <c r="T161" s="26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4" t="s">
        <v>154</v>
      </c>
      <c r="AU161" s="264" t="s">
        <v>157</v>
      </c>
      <c r="AV161" s="13" t="s">
        <v>85</v>
      </c>
      <c r="AW161" s="13" t="s">
        <v>32</v>
      </c>
      <c r="AX161" s="13" t="s">
        <v>76</v>
      </c>
      <c r="AY161" s="264" t="s">
        <v>138</v>
      </c>
    </row>
    <row r="162" s="2" customFormat="1" ht="33" customHeight="1">
      <c r="A162" s="37"/>
      <c r="B162" s="38"/>
      <c r="C162" s="225" t="s">
        <v>139</v>
      </c>
      <c r="D162" s="225" t="s">
        <v>141</v>
      </c>
      <c r="E162" s="226" t="s">
        <v>190</v>
      </c>
      <c r="F162" s="227" t="s">
        <v>191</v>
      </c>
      <c r="G162" s="228" t="s">
        <v>179</v>
      </c>
      <c r="H162" s="229">
        <v>252</v>
      </c>
      <c r="I162" s="230"/>
      <c r="J162" s="231">
        <f>ROUND(I162*H162,2)</f>
        <v>0</v>
      </c>
      <c r="K162" s="227" t="s">
        <v>145</v>
      </c>
      <c r="L162" s="43"/>
      <c r="M162" s="232" t="s">
        <v>1</v>
      </c>
      <c r="N162" s="233" t="s">
        <v>41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146</v>
      </c>
      <c r="AT162" s="236" t="s">
        <v>141</v>
      </c>
      <c r="AU162" s="236" t="s">
        <v>157</v>
      </c>
      <c r="AY162" s="16" t="s">
        <v>138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83</v>
      </c>
      <c r="BK162" s="237">
        <f>ROUND(I162*H162,2)</f>
        <v>0</v>
      </c>
      <c r="BL162" s="16" t="s">
        <v>146</v>
      </c>
      <c r="BM162" s="236" t="s">
        <v>192</v>
      </c>
    </row>
    <row r="163" s="2" customFormat="1">
      <c r="A163" s="37"/>
      <c r="B163" s="38"/>
      <c r="C163" s="39"/>
      <c r="D163" s="238" t="s">
        <v>148</v>
      </c>
      <c r="E163" s="39"/>
      <c r="F163" s="239" t="s">
        <v>193</v>
      </c>
      <c r="G163" s="39"/>
      <c r="H163" s="39"/>
      <c r="I163" s="240"/>
      <c r="J163" s="39"/>
      <c r="K163" s="39"/>
      <c r="L163" s="43"/>
      <c r="M163" s="241"/>
      <c r="N163" s="24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148</v>
      </c>
      <c r="AU163" s="16" t="s">
        <v>157</v>
      </c>
    </row>
    <row r="164" s="2" customFormat="1" ht="24.15" customHeight="1">
      <c r="A164" s="37"/>
      <c r="B164" s="38"/>
      <c r="C164" s="225" t="s">
        <v>167</v>
      </c>
      <c r="D164" s="225" t="s">
        <v>141</v>
      </c>
      <c r="E164" s="226" t="s">
        <v>194</v>
      </c>
      <c r="F164" s="227" t="s">
        <v>195</v>
      </c>
      <c r="G164" s="228" t="s">
        <v>179</v>
      </c>
      <c r="H164" s="229">
        <v>252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146</v>
      </c>
      <c r="AT164" s="236" t="s">
        <v>141</v>
      </c>
      <c r="AU164" s="236" t="s">
        <v>157</v>
      </c>
      <c r="AY164" s="16" t="s">
        <v>138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83</v>
      </c>
      <c r="BK164" s="237">
        <f>ROUND(I164*H164,2)</f>
        <v>0</v>
      </c>
      <c r="BL164" s="16" t="s">
        <v>146</v>
      </c>
      <c r="BM164" s="236" t="s">
        <v>196</v>
      </c>
    </row>
    <row r="165" s="13" customFormat="1">
      <c r="A165" s="13"/>
      <c r="B165" s="253"/>
      <c r="C165" s="254"/>
      <c r="D165" s="255" t="s">
        <v>154</v>
      </c>
      <c r="E165" s="256" t="s">
        <v>1</v>
      </c>
      <c r="F165" s="257" t="s">
        <v>189</v>
      </c>
      <c r="G165" s="254"/>
      <c r="H165" s="258">
        <v>252</v>
      </c>
      <c r="I165" s="259"/>
      <c r="J165" s="254"/>
      <c r="K165" s="254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154</v>
      </c>
      <c r="AU165" s="264" t="s">
        <v>157</v>
      </c>
      <c r="AV165" s="13" t="s">
        <v>85</v>
      </c>
      <c r="AW165" s="13" t="s">
        <v>32</v>
      </c>
      <c r="AX165" s="13" t="s">
        <v>76</v>
      </c>
      <c r="AY165" s="264" t="s">
        <v>138</v>
      </c>
    </row>
    <row r="166" s="12" customFormat="1" ht="20.88" customHeight="1">
      <c r="A166" s="12"/>
      <c r="B166" s="209"/>
      <c r="C166" s="210"/>
      <c r="D166" s="211" t="s">
        <v>75</v>
      </c>
      <c r="E166" s="223" t="s">
        <v>197</v>
      </c>
      <c r="F166" s="223" t="s">
        <v>198</v>
      </c>
      <c r="G166" s="210"/>
      <c r="H166" s="210"/>
      <c r="I166" s="213"/>
      <c r="J166" s="224">
        <f>BK166</f>
        <v>0</v>
      </c>
      <c r="K166" s="210"/>
      <c r="L166" s="215"/>
      <c r="M166" s="216"/>
      <c r="N166" s="217"/>
      <c r="O166" s="217"/>
      <c r="P166" s="218">
        <f>SUM(P167:P178)</f>
        <v>0</v>
      </c>
      <c r="Q166" s="217"/>
      <c r="R166" s="218">
        <f>SUM(R167:R178)</f>
        <v>0</v>
      </c>
      <c r="S166" s="217"/>
      <c r="T166" s="219">
        <f>SUM(T167:T178)</f>
        <v>5.6595959999999996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0" t="s">
        <v>83</v>
      </c>
      <c r="AT166" s="221" t="s">
        <v>75</v>
      </c>
      <c r="AU166" s="221" t="s">
        <v>85</v>
      </c>
      <c r="AY166" s="220" t="s">
        <v>138</v>
      </c>
      <c r="BK166" s="222">
        <f>SUM(BK167:BK178)</f>
        <v>0</v>
      </c>
    </row>
    <row r="167" s="2" customFormat="1" ht="33" customHeight="1">
      <c r="A167" s="37"/>
      <c r="B167" s="38"/>
      <c r="C167" s="225" t="s">
        <v>199</v>
      </c>
      <c r="D167" s="225" t="s">
        <v>141</v>
      </c>
      <c r="E167" s="226" t="s">
        <v>200</v>
      </c>
      <c r="F167" s="227" t="s">
        <v>201</v>
      </c>
      <c r="G167" s="228" t="s">
        <v>202</v>
      </c>
      <c r="H167" s="229">
        <v>5659.5959999999995</v>
      </c>
      <c r="I167" s="230"/>
      <c r="J167" s="231">
        <f>ROUND(I167*H167,2)</f>
        <v>0</v>
      </c>
      <c r="K167" s="227" t="s">
        <v>145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0.001</v>
      </c>
      <c r="T167" s="235">
        <f>S167*H167</f>
        <v>5.6595959999999996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146</v>
      </c>
      <c r="AT167" s="236" t="s">
        <v>141</v>
      </c>
      <c r="AU167" s="236" t="s">
        <v>157</v>
      </c>
      <c r="AY167" s="16" t="s">
        <v>138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83</v>
      </c>
      <c r="BK167" s="237">
        <f>ROUND(I167*H167,2)</f>
        <v>0</v>
      </c>
      <c r="BL167" s="16" t="s">
        <v>146</v>
      </c>
      <c r="BM167" s="236" t="s">
        <v>203</v>
      </c>
    </row>
    <row r="168" s="2" customFormat="1">
      <c r="A168" s="37"/>
      <c r="B168" s="38"/>
      <c r="C168" s="39"/>
      <c r="D168" s="238" t="s">
        <v>148</v>
      </c>
      <c r="E168" s="39"/>
      <c r="F168" s="239" t="s">
        <v>204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148</v>
      </c>
      <c r="AU168" s="16" t="s">
        <v>157</v>
      </c>
    </row>
    <row r="169" s="13" customFormat="1">
      <c r="A169" s="13"/>
      <c r="B169" s="253"/>
      <c r="C169" s="254"/>
      <c r="D169" s="255" t="s">
        <v>154</v>
      </c>
      <c r="E169" s="256" t="s">
        <v>1</v>
      </c>
      <c r="F169" s="257" t="s">
        <v>205</v>
      </c>
      <c r="G169" s="254"/>
      <c r="H169" s="258">
        <v>554.84000000000003</v>
      </c>
      <c r="I169" s="259"/>
      <c r="J169" s="254"/>
      <c r="K169" s="254"/>
      <c r="L169" s="260"/>
      <c r="M169" s="261"/>
      <c r="N169" s="262"/>
      <c r="O169" s="262"/>
      <c r="P169" s="262"/>
      <c r="Q169" s="262"/>
      <c r="R169" s="262"/>
      <c r="S169" s="262"/>
      <c r="T169" s="26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4" t="s">
        <v>154</v>
      </c>
      <c r="AU169" s="264" t="s">
        <v>157</v>
      </c>
      <c r="AV169" s="13" t="s">
        <v>85</v>
      </c>
      <c r="AW169" s="13" t="s">
        <v>32</v>
      </c>
      <c r="AX169" s="13" t="s">
        <v>76</v>
      </c>
      <c r="AY169" s="264" t="s">
        <v>138</v>
      </c>
    </row>
    <row r="170" s="13" customFormat="1">
      <c r="A170" s="13"/>
      <c r="B170" s="253"/>
      <c r="C170" s="254"/>
      <c r="D170" s="255" t="s">
        <v>154</v>
      </c>
      <c r="E170" s="256" t="s">
        <v>1</v>
      </c>
      <c r="F170" s="257" t="s">
        <v>206</v>
      </c>
      <c r="G170" s="254"/>
      <c r="H170" s="258">
        <v>628.79999999999995</v>
      </c>
      <c r="I170" s="259"/>
      <c r="J170" s="254"/>
      <c r="K170" s="254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154</v>
      </c>
      <c r="AU170" s="264" t="s">
        <v>157</v>
      </c>
      <c r="AV170" s="13" t="s">
        <v>85</v>
      </c>
      <c r="AW170" s="13" t="s">
        <v>32</v>
      </c>
      <c r="AX170" s="13" t="s">
        <v>76</v>
      </c>
      <c r="AY170" s="264" t="s">
        <v>138</v>
      </c>
    </row>
    <row r="171" s="13" customFormat="1">
      <c r="A171" s="13"/>
      <c r="B171" s="253"/>
      <c r="C171" s="254"/>
      <c r="D171" s="255" t="s">
        <v>154</v>
      </c>
      <c r="E171" s="256" t="s">
        <v>1</v>
      </c>
      <c r="F171" s="257" t="s">
        <v>207</v>
      </c>
      <c r="G171" s="254"/>
      <c r="H171" s="258">
        <v>482.39999999999998</v>
      </c>
      <c r="I171" s="259"/>
      <c r="J171" s="254"/>
      <c r="K171" s="254"/>
      <c r="L171" s="260"/>
      <c r="M171" s="261"/>
      <c r="N171" s="262"/>
      <c r="O171" s="262"/>
      <c r="P171" s="262"/>
      <c r="Q171" s="262"/>
      <c r="R171" s="262"/>
      <c r="S171" s="262"/>
      <c r="T171" s="26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4" t="s">
        <v>154</v>
      </c>
      <c r="AU171" s="264" t="s">
        <v>157</v>
      </c>
      <c r="AV171" s="13" t="s">
        <v>85</v>
      </c>
      <c r="AW171" s="13" t="s">
        <v>32</v>
      </c>
      <c r="AX171" s="13" t="s">
        <v>76</v>
      </c>
      <c r="AY171" s="264" t="s">
        <v>138</v>
      </c>
    </row>
    <row r="172" s="13" customFormat="1">
      <c r="A172" s="13"/>
      <c r="B172" s="253"/>
      <c r="C172" s="254"/>
      <c r="D172" s="255" t="s">
        <v>154</v>
      </c>
      <c r="E172" s="256" t="s">
        <v>1</v>
      </c>
      <c r="F172" s="257" t="s">
        <v>208</v>
      </c>
      <c r="G172" s="254"/>
      <c r="H172" s="258">
        <v>1005.6</v>
      </c>
      <c r="I172" s="259"/>
      <c r="J172" s="254"/>
      <c r="K172" s="254"/>
      <c r="L172" s="260"/>
      <c r="M172" s="261"/>
      <c r="N172" s="262"/>
      <c r="O172" s="262"/>
      <c r="P172" s="262"/>
      <c r="Q172" s="262"/>
      <c r="R172" s="262"/>
      <c r="S172" s="262"/>
      <c r="T172" s="26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4" t="s">
        <v>154</v>
      </c>
      <c r="AU172" s="264" t="s">
        <v>157</v>
      </c>
      <c r="AV172" s="13" t="s">
        <v>85</v>
      </c>
      <c r="AW172" s="13" t="s">
        <v>32</v>
      </c>
      <c r="AX172" s="13" t="s">
        <v>76</v>
      </c>
      <c r="AY172" s="264" t="s">
        <v>138</v>
      </c>
    </row>
    <row r="173" s="13" customFormat="1">
      <c r="A173" s="13"/>
      <c r="B173" s="253"/>
      <c r="C173" s="254"/>
      <c r="D173" s="255" t="s">
        <v>154</v>
      </c>
      <c r="E173" s="256" t="s">
        <v>1</v>
      </c>
      <c r="F173" s="257" t="s">
        <v>209</v>
      </c>
      <c r="G173" s="254"/>
      <c r="H173" s="258">
        <v>693.76999999999998</v>
      </c>
      <c r="I173" s="259"/>
      <c r="J173" s="254"/>
      <c r="K173" s="254"/>
      <c r="L173" s="260"/>
      <c r="M173" s="261"/>
      <c r="N173" s="262"/>
      <c r="O173" s="262"/>
      <c r="P173" s="262"/>
      <c r="Q173" s="262"/>
      <c r="R173" s="262"/>
      <c r="S173" s="262"/>
      <c r="T173" s="26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4" t="s">
        <v>154</v>
      </c>
      <c r="AU173" s="264" t="s">
        <v>157</v>
      </c>
      <c r="AV173" s="13" t="s">
        <v>85</v>
      </c>
      <c r="AW173" s="13" t="s">
        <v>32</v>
      </c>
      <c r="AX173" s="13" t="s">
        <v>76</v>
      </c>
      <c r="AY173" s="264" t="s">
        <v>138</v>
      </c>
    </row>
    <row r="174" s="13" customFormat="1">
      <c r="A174" s="13"/>
      <c r="B174" s="253"/>
      <c r="C174" s="254"/>
      <c r="D174" s="255" t="s">
        <v>154</v>
      </c>
      <c r="E174" s="256" t="s">
        <v>1</v>
      </c>
      <c r="F174" s="257" t="s">
        <v>210</v>
      </c>
      <c r="G174" s="254"/>
      <c r="H174" s="258">
        <v>55.295999999999999</v>
      </c>
      <c r="I174" s="259"/>
      <c r="J174" s="254"/>
      <c r="K174" s="254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154</v>
      </c>
      <c r="AU174" s="264" t="s">
        <v>157</v>
      </c>
      <c r="AV174" s="13" t="s">
        <v>85</v>
      </c>
      <c r="AW174" s="13" t="s">
        <v>32</v>
      </c>
      <c r="AX174" s="13" t="s">
        <v>76</v>
      </c>
      <c r="AY174" s="264" t="s">
        <v>138</v>
      </c>
    </row>
    <row r="175" s="13" customFormat="1">
      <c r="A175" s="13"/>
      <c r="B175" s="253"/>
      <c r="C175" s="254"/>
      <c r="D175" s="255" t="s">
        <v>154</v>
      </c>
      <c r="E175" s="256" t="s">
        <v>1</v>
      </c>
      <c r="F175" s="257" t="s">
        <v>211</v>
      </c>
      <c r="G175" s="254"/>
      <c r="H175" s="258">
        <v>1338.8900000000001</v>
      </c>
      <c r="I175" s="259"/>
      <c r="J175" s="254"/>
      <c r="K175" s="254"/>
      <c r="L175" s="260"/>
      <c r="M175" s="261"/>
      <c r="N175" s="262"/>
      <c r="O175" s="262"/>
      <c r="P175" s="262"/>
      <c r="Q175" s="262"/>
      <c r="R175" s="262"/>
      <c r="S175" s="262"/>
      <c r="T175" s="26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4" t="s">
        <v>154</v>
      </c>
      <c r="AU175" s="264" t="s">
        <v>157</v>
      </c>
      <c r="AV175" s="13" t="s">
        <v>85</v>
      </c>
      <c r="AW175" s="13" t="s">
        <v>32</v>
      </c>
      <c r="AX175" s="13" t="s">
        <v>76</v>
      </c>
      <c r="AY175" s="264" t="s">
        <v>138</v>
      </c>
    </row>
    <row r="176" s="13" customFormat="1">
      <c r="A176" s="13"/>
      <c r="B176" s="253"/>
      <c r="C176" s="254"/>
      <c r="D176" s="255" t="s">
        <v>154</v>
      </c>
      <c r="E176" s="256" t="s">
        <v>1</v>
      </c>
      <c r="F176" s="257" t="s">
        <v>212</v>
      </c>
      <c r="G176" s="254"/>
      <c r="H176" s="258">
        <v>200</v>
      </c>
      <c r="I176" s="259"/>
      <c r="J176" s="254"/>
      <c r="K176" s="254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154</v>
      </c>
      <c r="AU176" s="264" t="s">
        <v>157</v>
      </c>
      <c r="AV176" s="13" t="s">
        <v>85</v>
      </c>
      <c r="AW176" s="13" t="s">
        <v>32</v>
      </c>
      <c r="AX176" s="13" t="s">
        <v>76</v>
      </c>
      <c r="AY176" s="264" t="s">
        <v>138</v>
      </c>
    </row>
    <row r="177" s="13" customFormat="1">
      <c r="A177" s="13"/>
      <c r="B177" s="253"/>
      <c r="C177" s="254"/>
      <c r="D177" s="255" t="s">
        <v>154</v>
      </c>
      <c r="E177" s="256" t="s">
        <v>1</v>
      </c>
      <c r="F177" s="257" t="s">
        <v>213</v>
      </c>
      <c r="G177" s="254"/>
      <c r="H177" s="258">
        <v>200</v>
      </c>
      <c r="I177" s="259"/>
      <c r="J177" s="254"/>
      <c r="K177" s="254"/>
      <c r="L177" s="260"/>
      <c r="M177" s="261"/>
      <c r="N177" s="262"/>
      <c r="O177" s="262"/>
      <c r="P177" s="262"/>
      <c r="Q177" s="262"/>
      <c r="R177" s="262"/>
      <c r="S177" s="262"/>
      <c r="T177" s="26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4" t="s">
        <v>154</v>
      </c>
      <c r="AU177" s="264" t="s">
        <v>157</v>
      </c>
      <c r="AV177" s="13" t="s">
        <v>85</v>
      </c>
      <c r="AW177" s="13" t="s">
        <v>32</v>
      </c>
      <c r="AX177" s="13" t="s">
        <v>76</v>
      </c>
      <c r="AY177" s="264" t="s">
        <v>138</v>
      </c>
    </row>
    <row r="178" s="13" customFormat="1">
      <c r="A178" s="13"/>
      <c r="B178" s="253"/>
      <c r="C178" s="254"/>
      <c r="D178" s="255" t="s">
        <v>154</v>
      </c>
      <c r="E178" s="256" t="s">
        <v>1</v>
      </c>
      <c r="F178" s="257" t="s">
        <v>214</v>
      </c>
      <c r="G178" s="254"/>
      <c r="H178" s="258">
        <v>500</v>
      </c>
      <c r="I178" s="259"/>
      <c r="J178" s="254"/>
      <c r="K178" s="254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154</v>
      </c>
      <c r="AU178" s="264" t="s">
        <v>157</v>
      </c>
      <c r="AV178" s="13" t="s">
        <v>85</v>
      </c>
      <c r="AW178" s="13" t="s">
        <v>32</v>
      </c>
      <c r="AX178" s="13" t="s">
        <v>76</v>
      </c>
      <c r="AY178" s="264" t="s">
        <v>138</v>
      </c>
    </row>
    <row r="179" s="12" customFormat="1" ht="20.88" customHeight="1">
      <c r="A179" s="12"/>
      <c r="B179" s="209"/>
      <c r="C179" s="210"/>
      <c r="D179" s="211" t="s">
        <v>75</v>
      </c>
      <c r="E179" s="223" t="s">
        <v>215</v>
      </c>
      <c r="F179" s="223" t="s">
        <v>216</v>
      </c>
      <c r="G179" s="210"/>
      <c r="H179" s="210"/>
      <c r="I179" s="213"/>
      <c r="J179" s="224">
        <f>BK179</f>
        <v>0</v>
      </c>
      <c r="K179" s="210"/>
      <c r="L179" s="215"/>
      <c r="M179" s="216"/>
      <c r="N179" s="217"/>
      <c r="O179" s="217"/>
      <c r="P179" s="218">
        <f>SUM(P180:P189)</f>
        <v>0</v>
      </c>
      <c r="Q179" s="217"/>
      <c r="R179" s="218">
        <f>SUM(R180:R189)</f>
        <v>0</v>
      </c>
      <c r="S179" s="217"/>
      <c r="T179" s="219">
        <f>SUM(T180:T189)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0" t="s">
        <v>83</v>
      </c>
      <c r="AT179" s="221" t="s">
        <v>75</v>
      </c>
      <c r="AU179" s="221" t="s">
        <v>85</v>
      </c>
      <c r="AY179" s="220" t="s">
        <v>138</v>
      </c>
      <c r="BK179" s="222">
        <f>SUM(BK180:BK189)</f>
        <v>0</v>
      </c>
    </row>
    <row r="180" s="2" customFormat="1" ht="24.15" customHeight="1">
      <c r="A180" s="37"/>
      <c r="B180" s="38"/>
      <c r="C180" s="225" t="s">
        <v>217</v>
      </c>
      <c r="D180" s="225" t="s">
        <v>141</v>
      </c>
      <c r="E180" s="226" t="s">
        <v>218</v>
      </c>
      <c r="F180" s="227" t="s">
        <v>219</v>
      </c>
      <c r="G180" s="228" t="s">
        <v>220</v>
      </c>
      <c r="H180" s="229">
        <v>5.6600000000000001</v>
      </c>
      <c r="I180" s="230"/>
      <c r="J180" s="231">
        <f>ROUND(I180*H180,2)</f>
        <v>0</v>
      </c>
      <c r="K180" s="227" t="s">
        <v>145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146</v>
      </c>
      <c r="AT180" s="236" t="s">
        <v>141</v>
      </c>
      <c r="AU180" s="236" t="s">
        <v>157</v>
      </c>
      <c r="AY180" s="16" t="s">
        <v>138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83</v>
      </c>
      <c r="BK180" s="237">
        <f>ROUND(I180*H180,2)</f>
        <v>0</v>
      </c>
      <c r="BL180" s="16" t="s">
        <v>146</v>
      </c>
      <c r="BM180" s="236" t="s">
        <v>221</v>
      </c>
    </row>
    <row r="181" s="2" customFormat="1">
      <c r="A181" s="37"/>
      <c r="B181" s="38"/>
      <c r="C181" s="39"/>
      <c r="D181" s="238" t="s">
        <v>148</v>
      </c>
      <c r="E181" s="39"/>
      <c r="F181" s="239" t="s">
        <v>222</v>
      </c>
      <c r="G181" s="39"/>
      <c r="H181" s="39"/>
      <c r="I181" s="240"/>
      <c r="J181" s="39"/>
      <c r="K181" s="39"/>
      <c r="L181" s="43"/>
      <c r="M181" s="241"/>
      <c r="N181" s="242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148</v>
      </c>
      <c r="AU181" s="16" t="s">
        <v>157</v>
      </c>
    </row>
    <row r="182" s="2" customFormat="1" ht="24.15" customHeight="1">
      <c r="A182" s="37"/>
      <c r="B182" s="38"/>
      <c r="C182" s="225" t="s">
        <v>223</v>
      </c>
      <c r="D182" s="225" t="s">
        <v>141</v>
      </c>
      <c r="E182" s="226" t="s">
        <v>224</v>
      </c>
      <c r="F182" s="227" t="s">
        <v>225</v>
      </c>
      <c r="G182" s="228" t="s">
        <v>220</v>
      </c>
      <c r="H182" s="229">
        <v>5.6600000000000001</v>
      </c>
      <c r="I182" s="230"/>
      <c r="J182" s="231">
        <f>ROUND(I182*H182,2)</f>
        <v>0</v>
      </c>
      <c r="K182" s="227" t="s">
        <v>145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146</v>
      </c>
      <c r="AT182" s="236" t="s">
        <v>141</v>
      </c>
      <c r="AU182" s="236" t="s">
        <v>157</v>
      </c>
      <c r="AY182" s="16" t="s">
        <v>138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83</v>
      </c>
      <c r="BK182" s="237">
        <f>ROUND(I182*H182,2)</f>
        <v>0</v>
      </c>
      <c r="BL182" s="16" t="s">
        <v>146</v>
      </c>
      <c r="BM182" s="236" t="s">
        <v>226</v>
      </c>
    </row>
    <row r="183" s="2" customFormat="1">
      <c r="A183" s="37"/>
      <c r="B183" s="38"/>
      <c r="C183" s="39"/>
      <c r="D183" s="238" t="s">
        <v>148</v>
      </c>
      <c r="E183" s="39"/>
      <c r="F183" s="239" t="s">
        <v>227</v>
      </c>
      <c r="G183" s="39"/>
      <c r="H183" s="39"/>
      <c r="I183" s="240"/>
      <c r="J183" s="39"/>
      <c r="K183" s="39"/>
      <c r="L183" s="43"/>
      <c r="M183" s="241"/>
      <c r="N183" s="242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148</v>
      </c>
      <c r="AU183" s="16" t="s">
        <v>157</v>
      </c>
    </row>
    <row r="184" s="2" customFormat="1" ht="24.15" customHeight="1">
      <c r="A184" s="37"/>
      <c r="B184" s="38"/>
      <c r="C184" s="225" t="s">
        <v>228</v>
      </c>
      <c r="D184" s="225" t="s">
        <v>141</v>
      </c>
      <c r="E184" s="226" t="s">
        <v>229</v>
      </c>
      <c r="F184" s="227" t="s">
        <v>230</v>
      </c>
      <c r="G184" s="228" t="s">
        <v>220</v>
      </c>
      <c r="H184" s="229">
        <v>39.619999999999997</v>
      </c>
      <c r="I184" s="230"/>
      <c r="J184" s="231">
        <f>ROUND(I184*H184,2)</f>
        <v>0</v>
      </c>
      <c r="K184" s="227" t="s">
        <v>145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146</v>
      </c>
      <c r="AT184" s="236" t="s">
        <v>141</v>
      </c>
      <c r="AU184" s="236" t="s">
        <v>157</v>
      </c>
      <c r="AY184" s="16" t="s">
        <v>138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83</v>
      </c>
      <c r="BK184" s="237">
        <f>ROUND(I184*H184,2)</f>
        <v>0</v>
      </c>
      <c r="BL184" s="16" t="s">
        <v>146</v>
      </c>
      <c r="BM184" s="236" t="s">
        <v>231</v>
      </c>
    </row>
    <row r="185" s="2" customFormat="1">
      <c r="A185" s="37"/>
      <c r="B185" s="38"/>
      <c r="C185" s="39"/>
      <c r="D185" s="238" t="s">
        <v>148</v>
      </c>
      <c r="E185" s="39"/>
      <c r="F185" s="239" t="s">
        <v>232</v>
      </c>
      <c r="G185" s="39"/>
      <c r="H185" s="39"/>
      <c r="I185" s="240"/>
      <c r="J185" s="39"/>
      <c r="K185" s="39"/>
      <c r="L185" s="43"/>
      <c r="M185" s="241"/>
      <c r="N185" s="24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148</v>
      </c>
      <c r="AU185" s="16" t="s">
        <v>157</v>
      </c>
    </row>
    <row r="186" s="13" customFormat="1">
      <c r="A186" s="13"/>
      <c r="B186" s="253"/>
      <c r="C186" s="254"/>
      <c r="D186" s="255" t="s">
        <v>154</v>
      </c>
      <c r="E186" s="254"/>
      <c r="F186" s="257" t="s">
        <v>233</v>
      </c>
      <c r="G186" s="254"/>
      <c r="H186" s="258">
        <v>39.619999999999997</v>
      </c>
      <c r="I186" s="259"/>
      <c r="J186" s="254"/>
      <c r="K186" s="254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154</v>
      </c>
      <c r="AU186" s="264" t="s">
        <v>157</v>
      </c>
      <c r="AV186" s="13" t="s">
        <v>85</v>
      </c>
      <c r="AW186" s="13" t="s">
        <v>4</v>
      </c>
      <c r="AX186" s="13" t="s">
        <v>83</v>
      </c>
      <c r="AY186" s="264" t="s">
        <v>138</v>
      </c>
    </row>
    <row r="187" s="2" customFormat="1" ht="44.25" customHeight="1">
      <c r="A187" s="37"/>
      <c r="B187" s="38"/>
      <c r="C187" s="225" t="s">
        <v>234</v>
      </c>
      <c r="D187" s="225" t="s">
        <v>141</v>
      </c>
      <c r="E187" s="226" t="s">
        <v>235</v>
      </c>
      <c r="F187" s="227" t="s">
        <v>236</v>
      </c>
      <c r="G187" s="228" t="s">
        <v>220</v>
      </c>
      <c r="H187" s="229">
        <v>5.6600000000000001</v>
      </c>
      <c r="I187" s="230"/>
      <c r="J187" s="231">
        <f>ROUND(I187*H187,2)</f>
        <v>0</v>
      </c>
      <c r="K187" s="227" t="s">
        <v>145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146</v>
      </c>
      <c r="AT187" s="236" t="s">
        <v>141</v>
      </c>
      <c r="AU187" s="236" t="s">
        <v>157</v>
      </c>
      <c r="AY187" s="16" t="s">
        <v>138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83</v>
      </c>
      <c r="BK187" s="237">
        <f>ROUND(I187*H187,2)</f>
        <v>0</v>
      </c>
      <c r="BL187" s="16" t="s">
        <v>146</v>
      </c>
      <c r="BM187" s="236" t="s">
        <v>237</v>
      </c>
    </row>
    <row r="188" s="2" customFormat="1">
      <c r="A188" s="37"/>
      <c r="B188" s="38"/>
      <c r="C188" s="39"/>
      <c r="D188" s="238" t="s">
        <v>148</v>
      </c>
      <c r="E188" s="39"/>
      <c r="F188" s="239" t="s">
        <v>238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148</v>
      </c>
      <c r="AU188" s="16" t="s">
        <v>157</v>
      </c>
    </row>
    <row r="189" s="2" customFormat="1">
      <c r="A189" s="37"/>
      <c r="B189" s="38"/>
      <c r="C189" s="39"/>
      <c r="D189" s="255" t="s">
        <v>239</v>
      </c>
      <c r="E189" s="39"/>
      <c r="F189" s="275" t="s">
        <v>240</v>
      </c>
      <c r="G189" s="39"/>
      <c r="H189" s="39"/>
      <c r="I189" s="240"/>
      <c r="J189" s="39"/>
      <c r="K189" s="39"/>
      <c r="L189" s="43"/>
      <c r="M189" s="241"/>
      <c r="N189" s="242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239</v>
      </c>
      <c r="AU189" s="16" t="s">
        <v>157</v>
      </c>
    </row>
    <row r="190" s="12" customFormat="1" ht="25.92" customHeight="1">
      <c r="A190" s="12"/>
      <c r="B190" s="209"/>
      <c r="C190" s="210"/>
      <c r="D190" s="211" t="s">
        <v>75</v>
      </c>
      <c r="E190" s="212" t="s">
        <v>241</v>
      </c>
      <c r="F190" s="212" t="s">
        <v>242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6.1305300000000003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85</v>
      </c>
      <c r="AT190" s="221" t="s">
        <v>75</v>
      </c>
      <c r="AU190" s="221" t="s">
        <v>76</v>
      </c>
      <c r="AY190" s="220" t="s">
        <v>138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75</v>
      </c>
      <c r="E191" s="223" t="s">
        <v>243</v>
      </c>
      <c r="F191" s="223" t="s">
        <v>244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P192+SUM(P193:P210)+P219+P225+P229+P233+P237+P250+P263</f>
        <v>0</v>
      </c>
      <c r="Q191" s="217"/>
      <c r="R191" s="218">
        <f>R192+SUM(R193:R210)+R219+R225+R229+R233+R237+R250+R263</f>
        <v>6.1305300000000003</v>
      </c>
      <c r="S191" s="217"/>
      <c r="T191" s="219">
        <f>T192+SUM(T193:T210)+T219+T225+T229+T233+T237+T250+T263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85</v>
      </c>
      <c r="AT191" s="221" t="s">
        <v>75</v>
      </c>
      <c r="AU191" s="221" t="s">
        <v>83</v>
      </c>
      <c r="AY191" s="220" t="s">
        <v>138</v>
      </c>
      <c r="BK191" s="222">
        <f>BK192+SUM(BK193:BK210)+BK219+BK225+BK229+BK233+BK237+BK250+BK263</f>
        <v>0</v>
      </c>
    </row>
    <row r="192" s="2" customFormat="1" ht="37.8" customHeight="1">
      <c r="A192" s="37"/>
      <c r="B192" s="38"/>
      <c r="C192" s="225" t="s">
        <v>8</v>
      </c>
      <c r="D192" s="225" t="s">
        <v>141</v>
      </c>
      <c r="E192" s="226" t="s">
        <v>245</v>
      </c>
      <c r="F192" s="227" t="s">
        <v>246</v>
      </c>
      <c r="G192" s="228" t="s">
        <v>247</v>
      </c>
      <c r="H192" s="229">
        <v>72</v>
      </c>
      <c r="I192" s="230"/>
      <c r="J192" s="231">
        <f>ROUND(I192*H192,2)</f>
        <v>0</v>
      </c>
      <c r="K192" s="227" t="s">
        <v>145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0.00048999999999999998</v>
      </c>
      <c r="R192" s="234">
        <f>Q192*H192</f>
        <v>0.035279999999999999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248</v>
      </c>
      <c r="AT192" s="236" t="s">
        <v>141</v>
      </c>
      <c r="AU192" s="236" t="s">
        <v>85</v>
      </c>
      <c r="AY192" s="16" t="s">
        <v>138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83</v>
      </c>
      <c r="BK192" s="237">
        <f>ROUND(I192*H192,2)</f>
        <v>0</v>
      </c>
      <c r="BL192" s="16" t="s">
        <v>248</v>
      </c>
      <c r="BM192" s="236" t="s">
        <v>249</v>
      </c>
    </row>
    <row r="193" s="2" customFormat="1">
      <c r="A193" s="37"/>
      <c r="B193" s="38"/>
      <c r="C193" s="39"/>
      <c r="D193" s="238" t="s">
        <v>148</v>
      </c>
      <c r="E193" s="39"/>
      <c r="F193" s="239" t="s">
        <v>250</v>
      </c>
      <c r="G193" s="39"/>
      <c r="H193" s="39"/>
      <c r="I193" s="240"/>
      <c r="J193" s="39"/>
      <c r="K193" s="39"/>
      <c r="L193" s="43"/>
      <c r="M193" s="241"/>
      <c r="N193" s="242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148</v>
      </c>
      <c r="AU193" s="16" t="s">
        <v>85</v>
      </c>
    </row>
    <row r="194" s="13" customFormat="1">
      <c r="A194" s="13"/>
      <c r="B194" s="253"/>
      <c r="C194" s="254"/>
      <c r="D194" s="255" t="s">
        <v>154</v>
      </c>
      <c r="E194" s="256" t="s">
        <v>1</v>
      </c>
      <c r="F194" s="257" t="s">
        <v>251</v>
      </c>
      <c r="G194" s="254"/>
      <c r="H194" s="258">
        <v>72</v>
      </c>
      <c r="I194" s="259"/>
      <c r="J194" s="254"/>
      <c r="K194" s="254"/>
      <c r="L194" s="260"/>
      <c r="M194" s="261"/>
      <c r="N194" s="262"/>
      <c r="O194" s="262"/>
      <c r="P194" s="262"/>
      <c r="Q194" s="262"/>
      <c r="R194" s="262"/>
      <c r="S194" s="262"/>
      <c r="T194" s="26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4" t="s">
        <v>154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138</v>
      </c>
    </row>
    <row r="195" s="2" customFormat="1" ht="16.5" customHeight="1">
      <c r="A195" s="37"/>
      <c r="B195" s="38"/>
      <c r="C195" s="243" t="s">
        <v>248</v>
      </c>
      <c r="D195" s="243" t="s">
        <v>150</v>
      </c>
      <c r="E195" s="244" t="s">
        <v>252</v>
      </c>
      <c r="F195" s="245" t="s">
        <v>253</v>
      </c>
      <c r="G195" s="246" t="s">
        <v>247</v>
      </c>
      <c r="H195" s="247">
        <v>72</v>
      </c>
      <c r="I195" s="248"/>
      <c r="J195" s="249">
        <f>ROUND(I195*H195,2)</f>
        <v>0</v>
      </c>
      <c r="K195" s="245" t="s">
        <v>145</v>
      </c>
      <c r="L195" s="250"/>
      <c r="M195" s="251" t="s">
        <v>1</v>
      </c>
      <c r="N195" s="252" t="s">
        <v>41</v>
      </c>
      <c r="O195" s="90"/>
      <c r="P195" s="234">
        <f>O195*H195</f>
        <v>0</v>
      </c>
      <c r="Q195" s="234">
        <v>0.0146</v>
      </c>
      <c r="R195" s="234">
        <f>Q195*H195</f>
        <v>1.0511999999999999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254</v>
      </c>
      <c r="AT195" s="236" t="s">
        <v>150</v>
      </c>
      <c r="AU195" s="236" t="s">
        <v>85</v>
      </c>
      <c r="AY195" s="16" t="s">
        <v>138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83</v>
      </c>
      <c r="BK195" s="237">
        <f>ROUND(I195*H195,2)</f>
        <v>0</v>
      </c>
      <c r="BL195" s="16" t="s">
        <v>248</v>
      </c>
      <c r="BM195" s="236" t="s">
        <v>255</v>
      </c>
    </row>
    <row r="196" s="2" customFormat="1" ht="24.15" customHeight="1">
      <c r="A196" s="37"/>
      <c r="B196" s="38"/>
      <c r="C196" s="225" t="s">
        <v>256</v>
      </c>
      <c r="D196" s="225" t="s">
        <v>141</v>
      </c>
      <c r="E196" s="226" t="s">
        <v>257</v>
      </c>
      <c r="F196" s="227" t="s">
        <v>258</v>
      </c>
      <c r="G196" s="228" t="s">
        <v>144</v>
      </c>
      <c r="H196" s="229">
        <v>60</v>
      </c>
      <c r="I196" s="230"/>
      <c r="J196" s="231">
        <f>ROUND(I196*H196,2)</f>
        <v>0</v>
      </c>
      <c r="K196" s="227" t="s">
        <v>145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248</v>
      </c>
      <c r="AT196" s="236" t="s">
        <v>141</v>
      </c>
      <c r="AU196" s="236" t="s">
        <v>85</v>
      </c>
      <c r="AY196" s="16" t="s">
        <v>138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83</v>
      </c>
      <c r="BK196" s="237">
        <f>ROUND(I196*H196,2)</f>
        <v>0</v>
      </c>
      <c r="BL196" s="16" t="s">
        <v>248</v>
      </c>
      <c r="BM196" s="236" t="s">
        <v>259</v>
      </c>
    </row>
    <row r="197" s="2" customFormat="1">
      <c r="A197" s="37"/>
      <c r="B197" s="38"/>
      <c r="C197" s="39"/>
      <c r="D197" s="238" t="s">
        <v>148</v>
      </c>
      <c r="E197" s="39"/>
      <c r="F197" s="239" t="s">
        <v>260</v>
      </c>
      <c r="G197" s="39"/>
      <c r="H197" s="39"/>
      <c r="I197" s="240"/>
      <c r="J197" s="39"/>
      <c r="K197" s="39"/>
      <c r="L197" s="43"/>
      <c r="M197" s="241"/>
      <c r="N197" s="242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148</v>
      </c>
      <c r="AU197" s="16" t="s">
        <v>85</v>
      </c>
    </row>
    <row r="198" s="13" customFormat="1">
      <c r="A198" s="13"/>
      <c r="B198" s="253"/>
      <c r="C198" s="254"/>
      <c r="D198" s="255" t="s">
        <v>154</v>
      </c>
      <c r="E198" s="256" t="s">
        <v>1</v>
      </c>
      <c r="F198" s="257" t="s">
        <v>155</v>
      </c>
      <c r="G198" s="254"/>
      <c r="H198" s="258">
        <v>60</v>
      </c>
      <c r="I198" s="259"/>
      <c r="J198" s="254"/>
      <c r="K198" s="254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154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138</v>
      </c>
    </row>
    <row r="199" s="2" customFormat="1" ht="24.15" customHeight="1">
      <c r="A199" s="37"/>
      <c r="B199" s="38"/>
      <c r="C199" s="225" t="s">
        <v>261</v>
      </c>
      <c r="D199" s="225" t="s">
        <v>141</v>
      </c>
      <c r="E199" s="226" t="s">
        <v>262</v>
      </c>
      <c r="F199" s="227" t="s">
        <v>263</v>
      </c>
      <c r="G199" s="228" t="s">
        <v>144</v>
      </c>
      <c r="H199" s="229">
        <v>711.67999999999995</v>
      </c>
      <c r="I199" s="230"/>
      <c r="J199" s="231">
        <f>ROUND(I199*H199,2)</f>
        <v>0</v>
      </c>
      <c r="K199" s="227" t="s">
        <v>145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248</v>
      </c>
      <c r="AT199" s="236" t="s">
        <v>141</v>
      </c>
      <c r="AU199" s="236" t="s">
        <v>85</v>
      </c>
      <c r="AY199" s="16" t="s">
        <v>138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83</v>
      </c>
      <c r="BK199" s="237">
        <f>ROUND(I199*H199,2)</f>
        <v>0</v>
      </c>
      <c r="BL199" s="16" t="s">
        <v>248</v>
      </c>
      <c r="BM199" s="236" t="s">
        <v>264</v>
      </c>
    </row>
    <row r="200" s="2" customFormat="1">
      <c r="A200" s="37"/>
      <c r="B200" s="38"/>
      <c r="C200" s="39"/>
      <c r="D200" s="238" t="s">
        <v>148</v>
      </c>
      <c r="E200" s="39"/>
      <c r="F200" s="239" t="s">
        <v>265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148</v>
      </c>
      <c r="AU200" s="16" t="s">
        <v>85</v>
      </c>
    </row>
    <row r="201" s="13" customFormat="1">
      <c r="A201" s="13"/>
      <c r="B201" s="253"/>
      <c r="C201" s="254"/>
      <c r="D201" s="255" t="s">
        <v>154</v>
      </c>
      <c r="E201" s="256" t="s">
        <v>1</v>
      </c>
      <c r="F201" s="257" t="s">
        <v>266</v>
      </c>
      <c r="G201" s="254"/>
      <c r="H201" s="258">
        <v>711.67999999999995</v>
      </c>
      <c r="I201" s="259"/>
      <c r="J201" s="254"/>
      <c r="K201" s="254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154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138</v>
      </c>
    </row>
    <row r="202" s="2" customFormat="1" ht="24.15" customHeight="1">
      <c r="A202" s="37"/>
      <c r="B202" s="38"/>
      <c r="C202" s="225" t="s">
        <v>267</v>
      </c>
      <c r="D202" s="225" t="s">
        <v>141</v>
      </c>
      <c r="E202" s="226" t="s">
        <v>268</v>
      </c>
      <c r="F202" s="227" t="s">
        <v>269</v>
      </c>
      <c r="G202" s="228" t="s">
        <v>144</v>
      </c>
      <c r="H202" s="229">
        <v>93.343999999999994</v>
      </c>
      <c r="I202" s="230"/>
      <c r="J202" s="231">
        <f>ROUND(I202*H202,2)</f>
        <v>0</v>
      </c>
      <c r="K202" s="227" t="s">
        <v>145</v>
      </c>
      <c r="L202" s="43"/>
      <c r="M202" s="232" t="s">
        <v>1</v>
      </c>
      <c r="N202" s="233" t="s">
        <v>41</v>
      </c>
      <c r="O202" s="90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248</v>
      </c>
      <c r="AT202" s="236" t="s">
        <v>141</v>
      </c>
      <c r="AU202" s="236" t="s">
        <v>85</v>
      </c>
      <c r="AY202" s="16" t="s">
        <v>138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83</v>
      </c>
      <c r="BK202" s="237">
        <f>ROUND(I202*H202,2)</f>
        <v>0</v>
      </c>
      <c r="BL202" s="16" t="s">
        <v>248</v>
      </c>
      <c r="BM202" s="236" t="s">
        <v>270</v>
      </c>
    </row>
    <row r="203" s="2" customFormat="1">
      <c r="A203" s="37"/>
      <c r="B203" s="38"/>
      <c r="C203" s="39"/>
      <c r="D203" s="238" t="s">
        <v>148</v>
      </c>
      <c r="E203" s="39"/>
      <c r="F203" s="239" t="s">
        <v>271</v>
      </c>
      <c r="G203" s="39"/>
      <c r="H203" s="39"/>
      <c r="I203" s="240"/>
      <c r="J203" s="39"/>
      <c r="K203" s="39"/>
      <c r="L203" s="43"/>
      <c r="M203" s="241"/>
      <c r="N203" s="242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148</v>
      </c>
      <c r="AU203" s="16" t="s">
        <v>85</v>
      </c>
    </row>
    <row r="204" s="13" customFormat="1">
      <c r="A204" s="13"/>
      <c r="B204" s="253"/>
      <c r="C204" s="254"/>
      <c r="D204" s="255" t="s">
        <v>154</v>
      </c>
      <c r="E204" s="256" t="s">
        <v>1</v>
      </c>
      <c r="F204" s="257" t="s">
        <v>272</v>
      </c>
      <c r="G204" s="254"/>
      <c r="H204" s="258">
        <v>93.343999999999994</v>
      </c>
      <c r="I204" s="259"/>
      <c r="J204" s="254"/>
      <c r="K204" s="254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154</v>
      </c>
      <c r="AU204" s="264" t="s">
        <v>85</v>
      </c>
      <c r="AV204" s="13" t="s">
        <v>85</v>
      </c>
      <c r="AW204" s="13" t="s">
        <v>32</v>
      </c>
      <c r="AX204" s="13" t="s">
        <v>76</v>
      </c>
      <c r="AY204" s="264" t="s">
        <v>138</v>
      </c>
    </row>
    <row r="205" s="2" customFormat="1" ht="24.15" customHeight="1">
      <c r="A205" s="37"/>
      <c r="B205" s="38"/>
      <c r="C205" s="225" t="s">
        <v>273</v>
      </c>
      <c r="D205" s="225" t="s">
        <v>141</v>
      </c>
      <c r="E205" s="226" t="s">
        <v>274</v>
      </c>
      <c r="F205" s="227" t="s">
        <v>275</v>
      </c>
      <c r="G205" s="228" t="s">
        <v>220</v>
      </c>
      <c r="H205" s="229">
        <v>6.1310000000000002</v>
      </c>
      <c r="I205" s="230"/>
      <c r="J205" s="231">
        <f>ROUND(I205*H205,2)</f>
        <v>0</v>
      </c>
      <c r="K205" s="227" t="s">
        <v>145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248</v>
      </c>
      <c r="AT205" s="236" t="s">
        <v>141</v>
      </c>
      <c r="AU205" s="236" t="s">
        <v>85</v>
      </c>
      <c r="AY205" s="16" t="s">
        <v>138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83</v>
      </c>
      <c r="BK205" s="237">
        <f>ROUND(I205*H205,2)</f>
        <v>0</v>
      </c>
      <c r="BL205" s="16" t="s">
        <v>248</v>
      </c>
      <c r="BM205" s="236" t="s">
        <v>276</v>
      </c>
    </row>
    <row r="206" s="2" customFormat="1">
      <c r="A206" s="37"/>
      <c r="B206" s="38"/>
      <c r="C206" s="39"/>
      <c r="D206" s="238" t="s">
        <v>148</v>
      </c>
      <c r="E206" s="39"/>
      <c r="F206" s="239" t="s">
        <v>277</v>
      </c>
      <c r="G206" s="39"/>
      <c r="H206" s="39"/>
      <c r="I206" s="240"/>
      <c r="J206" s="39"/>
      <c r="K206" s="39"/>
      <c r="L206" s="43"/>
      <c r="M206" s="241"/>
      <c r="N206" s="24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148</v>
      </c>
      <c r="AU206" s="16" t="s">
        <v>85</v>
      </c>
    </row>
    <row r="207" s="2" customFormat="1" ht="24.15" customHeight="1">
      <c r="A207" s="37"/>
      <c r="B207" s="38"/>
      <c r="C207" s="225" t="s">
        <v>7</v>
      </c>
      <c r="D207" s="225" t="s">
        <v>141</v>
      </c>
      <c r="E207" s="226" t="s">
        <v>278</v>
      </c>
      <c r="F207" s="227" t="s">
        <v>279</v>
      </c>
      <c r="G207" s="228" t="s">
        <v>220</v>
      </c>
      <c r="H207" s="229">
        <v>6.1310000000000002</v>
      </c>
      <c r="I207" s="230"/>
      <c r="J207" s="231">
        <f>ROUND(I207*H207,2)</f>
        <v>0</v>
      </c>
      <c r="K207" s="227" t="s">
        <v>145</v>
      </c>
      <c r="L207" s="43"/>
      <c r="M207" s="232" t="s">
        <v>1</v>
      </c>
      <c r="N207" s="233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248</v>
      </c>
      <c r="AT207" s="236" t="s">
        <v>141</v>
      </c>
      <c r="AU207" s="236" t="s">
        <v>85</v>
      </c>
      <c r="AY207" s="16" t="s">
        <v>138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83</v>
      </c>
      <c r="BK207" s="237">
        <f>ROUND(I207*H207,2)</f>
        <v>0</v>
      </c>
      <c r="BL207" s="16" t="s">
        <v>248</v>
      </c>
      <c r="BM207" s="236" t="s">
        <v>280</v>
      </c>
    </row>
    <row r="208" s="2" customFormat="1">
      <c r="A208" s="37"/>
      <c r="B208" s="38"/>
      <c r="C208" s="39"/>
      <c r="D208" s="238" t="s">
        <v>148</v>
      </c>
      <c r="E208" s="39"/>
      <c r="F208" s="239" t="s">
        <v>281</v>
      </c>
      <c r="G208" s="39"/>
      <c r="H208" s="39"/>
      <c r="I208" s="240"/>
      <c r="J208" s="39"/>
      <c r="K208" s="39"/>
      <c r="L208" s="43"/>
      <c r="M208" s="241"/>
      <c r="N208" s="24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148</v>
      </c>
      <c r="AU208" s="16" t="s">
        <v>85</v>
      </c>
    </row>
    <row r="209" s="2" customFormat="1" ht="24.15" customHeight="1">
      <c r="A209" s="37"/>
      <c r="B209" s="38"/>
      <c r="C209" s="225" t="s">
        <v>282</v>
      </c>
      <c r="D209" s="225" t="s">
        <v>141</v>
      </c>
      <c r="E209" s="226" t="s">
        <v>283</v>
      </c>
      <c r="F209" s="227" t="s">
        <v>284</v>
      </c>
      <c r="G209" s="228" t="s">
        <v>174</v>
      </c>
      <c r="H209" s="229">
        <v>1</v>
      </c>
      <c r="I209" s="230"/>
      <c r="J209" s="231">
        <f>ROUND(I209*H209,2)</f>
        <v>0</v>
      </c>
      <c r="K209" s="227" t="s">
        <v>1</v>
      </c>
      <c r="L209" s="43"/>
      <c r="M209" s="232" t="s">
        <v>1</v>
      </c>
      <c r="N209" s="233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248</v>
      </c>
      <c r="AT209" s="236" t="s">
        <v>141</v>
      </c>
      <c r="AU209" s="236" t="s">
        <v>85</v>
      </c>
      <c r="AY209" s="16" t="s">
        <v>138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83</v>
      </c>
      <c r="BK209" s="237">
        <f>ROUND(I209*H209,2)</f>
        <v>0</v>
      </c>
      <c r="BL209" s="16" t="s">
        <v>248</v>
      </c>
      <c r="BM209" s="236" t="s">
        <v>285</v>
      </c>
    </row>
    <row r="210" s="12" customFormat="1" ht="20.88" customHeight="1">
      <c r="A210" s="12"/>
      <c r="B210" s="209"/>
      <c r="C210" s="210"/>
      <c r="D210" s="211" t="s">
        <v>75</v>
      </c>
      <c r="E210" s="223" t="s">
        <v>286</v>
      </c>
      <c r="F210" s="223" t="s">
        <v>287</v>
      </c>
      <c r="G210" s="210"/>
      <c r="H210" s="210"/>
      <c r="I210" s="213"/>
      <c r="J210" s="224">
        <f>BK210</f>
        <v>0</v>
      </c>
      <c r="K210" s="210"/>
      <c r="L210" s="215"/>
      <c r="M210" s="216"/>
      <c r="N210" s="217"/>
      <c r="O210" s="217"/>
      <c r="P210" s="218">
        <f>SUM(P211:P218)</f>
        <v>0</v>
      </c>
      <c r="Q210" s="217"/>
      <c r="R210" s="218">
        <f>SUM(R211:R218)</f>
        <v>2.5367600000000001</v>
      </c>
      <c r="S210" s="217"/>
      <c r="T210" s="219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0" t="s">
        <v>83</v>
      </c>
      <c r="AT210" s="221" t="s">
        <v>75</v>
      </c>
      <c r="AU210" s="221" t="s">
        <v>85</v>
      </c>
      <c r="AY210" s="220" t="s">
        <v>138</v>
      </c>
      <c r="BK210" s="222">
        <f>SUM(BK211:BK218)</f>
        <v>0</v>
      </c>
    </row>
    <row r="211" s="2" customFormat="1" ht="16.5" customHeight="1">
      <c r="A211" s="37"/>
      <c r="B211" s="38"/>
      <c r="C211" s="225" t="s">
        <v>288</v>
      </c>
      <c r="D211" s="225" t="s">
        <v>141</v>
      </c>
      <c r="E211" s="226" t="s">
        <v>83</v>
      </c>
      <c r="F211" s="227" t="s">
        <v>289</v>
      </c>
      <c r="G211" s="228" t="s">
        <v>290</v>
      </c>
      <c r="H211" s="229">
        <v>46.240000000000002</v>
      </c>
      <c r="I211" s="230"/>
      <c r="J211" s="231">
        <f>ROUND(I211*H211,2)</f>
        <v>0</v>
      </c>
      <c r="K211" s="227" t="s">
        <v>1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0.017999999999999999</v>
      </c>
      <c r="R211" s="234">
        <f>Q211*H211</f>
        <v>0.83231999999999995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248</v>
      </c>
      <c r="AT211" s="236" t="s">
        <v>141</v>
      </c>
      <c r="AU211" s="236" t="s">
        <v>157</v>
      </c>
      <c r="AY211" s="16" t="s">
        <v>138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83</v>
      </c>
      <c r="BK211" s="237">
        <f>ROUND(I211*H211,2)</f>
        <v>0</v>
      </c>
      <c r="BL211" s="16" t="s">
        <v>248</v>
      </c>
      <c r="BM211" s="236" t="s">
        <v>291</v>
      </c>
    </row>
    <row r="212" s="2" customFormat="1" ht="16.5" customHeight="1">
      <c r="A212" s="37"/>
      <c r="B212" s="38"/>
      <c r="C212" s="225" t="s">
        <v>292</v>
      </c>
      <c r="D212" s="225" t="s">
        <v>141</v>
      </c>
      <c r="E212" s="226" t="s">
        <v>85</v>
      </c>
      <c r="F212" s="227" t="s">
        <v>293</v>
      </c>
      <c r="G212" s="228" t="s">
        <v>290</v>
      </c>
      <c r="H212" s="229">
        <v>47.103999999999999</v>
      </c>
      <c r="I212" s="230"/>
      <c r="J212" s="231">
        <f>ROUND(I212*H212,2)</f>
        <v>0</v>
      </c>
      <c r="K212" s="227" t="s">
        <v>1</v>
      </c>
      <c r="L212" s="43"/>
      <c r="M212" s="232" t="s">
        <v>1</v>
      </c>
      <c r="N212" s="233" t="s">
        <v>41</v>
      </c>
      <c r="O212" s="90"/>
      <c r="P212" s="234">
        <f>O212*H212</f>
        <v>0</v>
      </c>
      <c r="Q212" s="234">
        <v>0.017999999999999999</v>
      </c>
      <c r="R212" s="234">
        <f>Q212*H212</f>
        <v>0.84787199999999996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248</v>
      </c>
      <c r="AT212" s="236" t="s">
        <v>141</v>
      </c>
      <c r="AU212" s="236" t="s">
        <v>157</v>
      </c>
      <c r="AY212" s="16" t="s">
        <v>138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83</v>
      </c>
      <c r="BK212" s="237">
        <f>ROUND(I212*H212,2)</f>
        <v>0</v>
      </c>
      <c r="BL212" s="16" t="s">
        <v>248</v>
      </c>
      <c r="BM212" s="236" t="s">
        <v>294</v>
      </c>
    </row>
    <row r="213" s="2" customFormat="1" ht="16.5" customHeight="1">
      <c r="A213" s="37"/>
      <c r="B213" s="38"/>
      <c r="C213" s="225" t="s">
        <v>295</v>
      </c>
      <c r="D213" s="225" t="s">
        <v>141</v>
      </c>
      <c r="E213" s="226" t="s">
        <v>157</v>
      </c>
      <c r="F213" s="227" t="s">
        <v>296</v>
      </c>
      <c r="G213" s="228" t="s">
        <v>290</v>
      </c>
      <c r="H213" s="229">
        <v>22.399999999999999</v>
      </c>
      <c r="I213" s="230"/>
      <c r="J213" s="231">
        <f>ROUND(I213*H213,2)</f>
        <v>0</v>
      </c>
      <c r="K213" s="227" t="s">
        <v>1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0.0050000000000000001</v>
      </c>
      <c r="R213" s="234">
        <f>Q213*H213</f>
        <v>0.11199999999999999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248</v>
      </c>
      <c r="AT213" s="236" t="s">
        <v>141</v>
      </c>
      <c r="AU213" s="236" t="s">
        <v>157</v>
      </c>
      <c r="AY213" s="16" t="s">
        <v>138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83</v>
      </c>
      <c r="BK213" s="237">
        <f>ROUND(I213*H213,2)</f>
        <v>0</v>
      </c>
      <c r="BL213" s="16" t="s">
        <v>248</v>
      </c>
      <c r="BM213" s="236" t="s">
        <v>297</v>
      </c>
    </row>
    <row r="214" s="2" customFormat="1" ht="21.75" customHeight="1">
      <c r="A214" s="37"/>
      <c r="B214" s="38"/>
      <c r="C214" s="225" t="s">
        <v>298</v>
      </c>
      <c r="D214" s="225" t="s">
        <v>141</v>
      </c>
      <c r="E214" s="226" t="s">
        <v>146</v>
      </c>
      <c r="F214" s="227" t="s">
        <v>299</v>
      </c>
      <c r="G214" s="228" t="s">
        <v>290</v>
      </c>
      <c r="H214" s="229">
        <v>46.719999999999999</v>
      </c>
      <c r="I214" s="230"/>
      <c r="J214" s="231">
        <f>ROUND(I214*H214,2)</f>
        <v>0</v>
      </c>
      <c r="K214" s="227" t="s">
        <v>1</v>
      </c>
      <c r="L214" s="43"/>
      <c r="M214" s="232" t="s">
        <v>1</v>
      </c>
      <c r="N214" s="233" t="s">
        <v>41</v>
      </c>
      <c r="O214" s="90"/>
      <c r="P214" s="234">
        <f>O214*H214</f>
        <v>0</v>
      </c>
      <c r="Q214" s="234">
        <v>0.0037000000000000002</v>
      </c>
      <c r="R214" s="234">
        <f>Q214*H214</f>
        <v>0.17286399999999999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248</v>
      </c>
      <c r="AT214" s="236" t="s">
        <v>141</v>
      </c>
      <c r="AU214" s="236" t="s">
        <v>157</v>
      </c>
      <c r="AY214" s="16" t="s">
        <v>138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83</v>
      </c>
      <c r="BK214" s="237">
        <f>ROUND(I214*H214,2)</f>
        <v>0</v>
      </c>
      <c r="BL214" s="16" t="s">
        <v>248</v>
      </c>
      <c r="BM214" s="236" t="s">
        <v>300</v>
      </c>
    </row>
    <row r="215" s="2" customFormat="1" ht="16.5" customHeight="1">
      <c r="A215" s="37"/>
      <c r="B215" s="38"/>
      <c r="C215" s="225" t="s">
        <v>301</v>
      </c>
      <c r="D215" s="225" t="s">
        <v>141</v>
      </c>
      <c r="E215" s="226" t="s">
        <v>171</v>
      </c>
      <c r="F215" s="227" t="s">
        <v>302</v>
      </c>
      <c r="G215" s="228" t="s">
        <v>290</v>
      </c>
      <c r="H215" s="229">
        <v>60.960000000000001</v>
      </c>
      <c r="I215" s="230"/>
      <c r="J215" s="231">
        <f>ROUND(I215*H215,2)</f>
        <v>0</v>
      </c>
      <c r="K215" s="227" t="s">
        <v>1</v>
      </c>
      <c r="L215" s="43"/>
      <c r="M215" s="232" t="s">
        <v>1</v>
      </c>
      <c r="N215" s="233" t="s">
        <v>41</v>
      </c>
      <c r="O215" s="90"/>
      <c r="P215" s="234">
        <f>O215*H215</f>
        <v>0</v>
      </c>
      <c r="Q215" s="234">
        <v>0.0048999999999999998</v>
      </c>
      <c r="R215" s="234">
        <f>Q215*H215</f>
        <v>0.29870399999999997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248</v>
      </c>
      <c r="AT215" s="236" t="s">
        <v>141</v>
      </c>
      <c r="AU215" s="236" t="s">
        <v>157</v>
      </c>
      <c r="AY215" s="16" t="s">
        <v>138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83</v>
      </c>
      <c r="BK215" s="237">
        <f>ROUND(I215*H215,2)</f>
        <v>0</v>
      </c>
      <c r="BL215" s="16" t="s">
        <v>248</v>
      </c>
      <c r="BM215" s="236" t="s">
        <v>303</v>
      </c>
    </row>
    <row r="216" s="2" customFormat="1" ht="16.5" customHeight="1">
      <c r="A216" s="37"/>
      <c r="B216" s="38"/>
      <c r="C216" s="225" t="s">
        <v>304</v>
      </c>
      <c r="D216" s="225" t="s">
        <v>141</v>
      </c>
      <c r="E216" s="226" t="s">
        <v>176</v>
      </c>
      <c r="F216" s="227" t="s">
        <v>305</v>
      </c>
      <c r="G216" s="228" t="s">
        <v>290</v>
      </c>
      <c r="H216" s="229">
        <v>91</v>
      </c>
      <c r="I216" s="230"/>
      <c r="J216" s="231">
        <f>ROUND(I216*H216,2)</f>
        <v>0</v>
      </c>
      <c r="K216" s="227" t="s">
        <v>1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0.0030000000000000001</v>
      </c>
      <c r="R216" s="234">
        <f>Q216*H216</f>
        <v>0.27300000000000002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248</v>
      </c>
      <c r="AT216" s="236" t="s">
        <v>141</v>
      </c>
      <c r="AU216" s="236" t="s">
        <v>157</v>
      </c>
      <c r="AY216" s="16" t="s">
        <v>138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83</v>
      </c>
      <c r="BK216" s="237">
        <f>ROUND(I216*H216,2)</f>
        <v>0</v>
      </c>
      <c r="BL216" s="16" t="s">
        <v>248</v>
      </c>
      <c r="BM216" s="236" t="s">
        <v>306</v>
      </c>
    </row>
    <row r="217" s="2" customFormat="1" ht="24.15" customHeight="1">
      <c r="A217" s="37"/>
      <c r="B217" s="38"/>
      <c r="C217" s="225" t="s">
        <v>307</v>
      </c>
      <c r="D217" s="225" t="s">
        <v>141</v>
      </c>
      <c r="E217" s="226" t="s">
        <v>139</v>
      </c>
      <c r="F217" s="227" t="s">
        <v>308</v>
      </c>
      <c r="G217" s="228" t="s">
        <v>174</v>
      </c>
      <c r="H217" s="229">
        <v>1</v>
      </c>
      <c r="I217" s="230"/>
      <c r="J217" s="231">
        <f>ROUND(I217*H217,2)</f>
        <v>0</v>
      </c>
      <c r="K217" s="227" t="s">
        <v>1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248</v>
      </c>
      <c r="AT217" s="236" t="s">
        <v>141</v>
      </c>
      <c r="AU217" s="236" t="s">
        <v>157</v>
      </c>
      <c r="AY217" s="16" t="s">
        <v>138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83</v>
      </c>
      <c r="BK217" s="237">
        <f>ROUND(I217*H217,2)</f>
        <v>0</v>
      </c>
      <c r="BL217" s="16" t="s">
        <v>248</v>
      </c>
      <c r="BM217" s="236" t="s">
        <v>309</v>
      </c>
    </row>
    <row r="218" s="2" customFormat="1" ht="16.5" customHeight="1">
      <c r="A218" s="37"/>
      <c r="B218" s="38"/>
      <c r="C218" s="225" t="s">
        <v>310</v>
      </c>
      <c r="D218" s="225" t="s">
        <v>141</v>
      </c>
      <c r="E218" s="226" t="s">
        <v>167</v>
      </c>
      <c r="F218" s="227" t="s">
        <v>311</v>
      </c>
      <c r="G218" s="228" t="s">
        <v>312</v>
      </c>
      <c r="H218" s="276"/>
      <c r="I218" s="230"/>
      <c r="J218" s="231">
        <f>ROUND(I218*H218,2)</f>
        <v>0</v>
      </c>
      <c r="K218" s="227" t="s">
        <v>1</v>
      </c>
      <c r="L218" s="43"/>
      <c r="M218" s="232" t="s">
        <v>1</v>
      </c>
      <c r="N218" s="233" t="s">
        <v>41</v>
      </c>
      <c r="O218" s="90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248</v>
      </c>
      <c r="AT218" s="236" t="s">
        <v>141</v>
      </c>
      <c r="AU218" s="236" t="s">
        <v>157</v>
      </c>
      <c r="AY218" s="16" t="s">
        <v>138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83</v>
      </c>
      <c r="BK218" s="237">
        <f>ROUND(I218*H218,2)</f>
        <v>0</v>
      </c>
      <c r="BL218" s="16" t="s">
        <v>248</v>
      </c>
      <c r="BM218" s="236" t="s">
        <v>313</v>
      </c>
    </row>
    <row r="219" s="12" customFormat="1" ht="20.88" customHeight="1">
      <c r="A219" s="12"/>
      <c r="B219" s="209"/>
      <c r="C219" s="210"/>
      <c r="D219" s="211" t="s">
        <v>75</v>
      </c>
      <c r="E219" s="223" t="s">
        <v>314</v>
      </c>
      <c r="F219" s="223" t="s">
        <v>315</v>
      </c>
      <c r="G219" s="210"/>
      <c r="H219" s="210"/>
      <c r="I219" s="213"/>
      <c r="J219" s="224">
        <f>BK219</f>
        <v>0</v>
      </c>
      <c r="K219" s="210"/>
      <c r="L219" s="215"/>
      <c r="M219" s="216"/>
      <c r="N219" s="217"/>
      <c r="O219" s="217"/>
      <c r="P219" s="218">
        <f>SUM(P220:P224)</f>
        <v>0</v>
      </c>
      <c r="Q219" s="217"/>
      <c r="R219" s="218">
        <f>SUM(R220:R224)</f>
        <v>0.52339399999999991</v>
      </c>
      <c r="S219" s="217"/>
      <c r="T219" s="219">
        <f>SUM(T220:T224)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0" t="s">
        <v>83</v>
      </c>
      <c r="AT219" s="221" t="s">
        <v>75</v>
      </c>
      <c r="AU219" s="221" t="s">
        <v>85</v>
      </c>
      <c r="AY219" s="220" t="s">
        <v>138</v>
      </c>
      <c r="BK219" s="222">
        <f>SUM(BK220:BK224)</f>
        <v>0</v>
      </c>
    </row>
    <row r="220" s="2" customFormat="1" ht="24.15" customHeight="1">
      <c r="A220" s="37"/>
      <c r="B220" s="38"/>
      <c r="C220" s="225" t="s">
        <v>316</v>
      </c>
      <c r="D220" s="225" t="s">
        <v>141</v>
      </c>
      <c r="E220" s="226" t="s">
        <v>199</v>
      </c>
      <c r="F220" s="227" t="s">
        <v>317</v>
      </c>
      <c r="G220" s="228" t="s">
        <v>290</v>
      </c>
      <c r="H220" s="229">
        <v>56.719999999999999</v>
      </c>
      <c r="I220" s="230"/>
      <c r="J220" s="231">
        <f>ROUND(I220*H220,2)</f>
        <v>0</v>
      </c>
      <c r="K220" s="227" t="s">
        <v>1</v>
      </c>
      <c r="L220" s="43"/>
      <c r="M220" s="232" t="s">
        <v>1</v>
      </c>
      <c r="N220" s="233" t="s">
        <v>41</v>
      </c>
      <c r="O220" s="90"/>
      <c r="P220" s="234">
        <f>O220*H220</f>
        <v>0</v>
      </c>
      <c r="Q220" s="234">
        <v>0.0057000000000000002</v>
      </c>
      <c r="R220" s="234">
        <f>Q220*H220</f>
        <v>0.32330399999999998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248</v>
      </c>
      <c r="AT220" s="236" t="s">
        <v>141</v>
      </c>
      <c r="AU220" s="236" t="s">
        <v>157</v>
      </c>
      <c r="AY220" s="16" t="s">
        <v>138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83</v>
      </c>
      <c r="BK220" s="237">
        <f>ROUND(I220*H220,2)</f>
        <v>0</v>
      </c>
      <c r="BL220" s="16" t="s">
        <v>248</v>
      </c>
      <c r="BM220" s="236" t="s">
        <v>318</v>
      </c>
    </row>
    <row r="221" s="2" customFormat="1" ht="16.5" customHeight="1">
      <c r="A221" s="37"/>
      <c r="B221" s="38"/>
      <c r="C221" s="225" t="s">
        <v>254</v>
      </c>
      <c r="D221" s="225" t="s">
        <v>141</v>
      </c>
      <c r="E221" s="226" t="s">
        <v>217</v>
      </c>
      <c r="F221" s="227" t="s">
        <v>319</v>
      </c>
      <c r="G221" s="228" t="s">
        <v>290</v>
      </c>
      <c r="H221" s="229">
        <v>7.7000000000000002</v>
      </c>
      <c r="I221" s="230"/>
      <c r="J221" s="231">
        <f>ROUND(I221*H221,2)</f>
        <v>0</v>
      </c>
      <c r="K221" s="227" t="s">
        <v>1</v>
      </c>
      <c r="L221" s="43"/>
      <c r="M221" s="232" t="s">
        <v>1</v>
      </c>
      <c r="N221" s="233" t="s">
        <v>41</v>
      </c>
      <c r="O221" s="90"/>
      <c r="P221" s="234">
        <f>O221*H221</f>
        <v>0</v>
      </c>
      <c r="Q221" s="234">
        <v>0.0016999999999999999</v>
      </c>
      <c r="R221" s="234">
        <f>Q221*H221</f>
        <v>0.013089999999999999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248</v>
      </c>
      <c r="AT221" s="236" t="s">
        <v>141</v>
      </c>
      <c r="AU221" s="236" t="s">
        <v>157</v>
      </c>
      <c r="AY221" s="16" t="s">
        <v>138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83</v>
      </c>
      <c r="BK221" s="237">
        <f>ROUND(I221*H221,2)</f>
        <v>0</v>
      </c>
      <c r="BL221" s="16" t="s">
        <v>248</v>
      </c>
      <c r="BM221" s="236" t="s">
        <v>320</v>
      </c>
    </row>
    <row r="222" s="2" customFormat="1" ht="21.75" customHeight="1">
      <c r="A222" s="37"/>
      <c r="B222" s="38"/>
      <c r="C222" s="225" t="s">
        <v>321</v>
      </c>
      <c r="D222" s="225" t="s">
        <v>141</v>
      </c>
      <c r="E222" s="226" t="s">
        <v>223</v>
      </c>
      <c r="F222" s="227" t="s">
        <v>322</v>
      </c>
      <c r="G222" s="228" t="s">
        <v>174</v>
      </c>
      <c r="H222" s="229">
        <v>66</v>
      </c>
      <c r="I222" s="230"/>
      <c r="J222" s="231">
        <f>ROUND(I222*H222,2)</f>
        <v>0</v>
      </c>
      <c r="K222" s="227" t="s">
        <v>1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0.0028</v>
      </c>
      <c r="R222" s="234">
        <f>Q222*H222</f>
        <v>0.18479999999999999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248</v>
      </c>
      <c r="AT222" s="236" t="s">
        <v>141</v>
      </c>
      <c r="AU222" s="236" t="s">
        <v>157</v>
      </c>
      <c r="AY222" s="16" t="s">
        <v>138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83</v>
      </c>
      <c r="BK222" s="237">
        <f>ROUND(I222*H222,2)</f>
        <v>0</v>
      </c>
      <c r="BL222" s="16" t="s">
        <v>248</v>
      </c>
      <c r="BM222" s="236" t="s">
        <v>323</v>
      </c>
    </row>
    <row r="223" s="2" customFormat="1" ht="16.5" customHeight="1">
      <c r="A223" s="37"/>
      <c r="B223" s="38"/>
      <c r="C223" s="225" t="s">
        <v>324</v>
      </c>
      <c r="D223" s="225" t="s">
        <v>141</v>
      </c>
      <c r="E223" s="226" t="s">
        <v>228</v>
      </c>
      <c r="F223" s="227" t="s">
        <v>325</v>
      </c>
      <c r="G223" s="228" t="s">
        <v>174</v>
      </c>
      <c r="H223" s="229">
        <v>11</v>
      </c>
      <c r="I223" s="230"/>
      <c r="J223" s="231">
        <f>ROUND(I223*H223,2)</f>
        <v>0</v>
      </c>
      <c r="K223" s="227" t="s">
        <v>1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0.00020000000000000001</v>
      </c>
      <c r="R223" s="234">
        <f>Q223*H223</f>
        <v>0.0022000000000000001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248</v>
      </c>
      <c r="AT223" s="236" t="s">
        <v>141</v>
      </c>
      <c r="AU223" s="236" t="s">
        <v>157</v>
      </c>
      <c r="AY223" s="16" t="s">
        <v>138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83</v>
      </c>
      <c r="BK223" s="237">
        <f>ROUND(I223*H223,2)</f>
        <v>0</v>
      </c>
      <c r="BL223" s="16" t="s">
        <v>248</v>
      </c>
      <c r="BM223" s="236" t="s">
        <v>326</v>
      </c>
    </row>
    <row r="224" s="2" customFormat="1" ht="16.5" customHeight="1">
      <c r="A224" s="37"/>
      <c r="B224" s="38"/>
      <c r="C224" s="225" t="s">
        <v>327</v>
      </c>
      <c r="D224" s="225" t="s">
        <v>141</v>
      </c>
      <c r="E224" s="226" t="s">
        <v>234</v>
      </c>
      <c r="F224" s="227" t="s">
        <v>311</v>
      </c>
      <c r="G224" s="228" t="s">
        <v>312</v>
      </c>
      <c r="H224" s="276"/>
      <c r="I224" s="230"/>
      <c r="J224" s="231">
        <f>ROUND(I224*H224,2)</f>
        <v>0</v>
      </c>
      <c r="K224" s="227" t="s">
        <v>1</v>
      </c>
      <c r="L224" s="43"/>
      <c r="M224" s="232" t="s">
        <v>1</v>
      </c>
      <c r="N224" s="233" t="s">
        <v>41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248</v>
      </c>
      <c r="AT224" s="236" t="s">
        <v>141</v>
      </c>
      <c r="AU224" s="236" t="s">
        <v>157</v>
      </c>
      <c r="AY224" s="16" t="s">
        <v>138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83</v>
      </c>
      <c r="BK224" s="237">
        <f>ROUND(I224*H224,2)</f>
        <v>0</v>
      </c>
      <c r="BL224" s="16" t="s">
        <v>248</v>
      </c>
      <c r="BM224" s="236" t="s">
        <v>328</v>
      </c>
    </row>
    <row r="225" s="12" customFormat="1" ht="20.88" customHeight="1">
      <c r="A225" s="12"/>
      <c r="B225" s="209"/>
      <c r="C225" s="210"/>
      <c r="D225" s="211" t="s">
        <v>75</v>
      </c>
      <c r="E225" s="223" t="s">
        <v>329</v>
      </c>
      <c r="F225" s="223" t="s">
        <v>330</v>
      </c>
      <c r="G225" s="210"/>
      <c r="H225" s="210"/>
      <c r="I225" s="213"/>
      <c r="J225" s="224">
        <f>BK225</f>
        <v>0</v>
      </c>
      <c r="K225" s="210"/>
      <c r="L225" s="215"/>
      <c r="M225" s="216"/>
      <c r="N225" s="217"/>
      <c r="O225" s="217"/>
      <c r="P225" s="218">
        <f>SUM(P226:P228)</f>
        <v>0</v>
      </c>
      <c r="Q225" s="217"/>
      <c r="R225" s="218">
        <f>SUM(R226:R228)</f>
        <v>0.030223</v>
      </c>
      <c r="S225" s="217"/>
      <c r="T225" s="219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0" t="s">
        <v>83</v>
      </c>
      <c r="AT225" s="221" t="s">
        <v>75</v>
      </c>
      <c r="AU225" s="221" t="s">
        <v>85</v>
      </c>
      <c r="AY225" s="220" t="s">
        <v>138</v>
      </c>
      <c r="BK225" s="222">
        <f>SUM(BK226:BK228)</f>
        <v>0</v>
      </c>
    </row>
    <row r="226" s="2" customFormat="1" ht="16.5" customHeight="1">
      <c r="A226" s="37"/>
      <c r="B226" s="38"/>
      <c r="C226" s="225" t="s">
        <v>283</v>
      </c>
      <c r="D226" s="225" t="s">
        <v>141</v>
      </c>
      <c r="E226" s="226" t="s">
        <v>8</v>
      </c>
      <c r="F226" s="227" t="s">
        <v>331</v>
      </c>
      <c r="G226" s="228" t="s">
        <v>290</v>
      </c>
      <c r="H226" s="229">
        <v>4.4299999999999997</v>
      </c>
      <c r="I226" s="230"/>
      <c r="J226" s="231">
        <f>ROUND(I226*H226,2)</f>
        <v>0</v>
      </c>
      <c r="K226" s="227" t="s">
        <v>1</v>
      </c>
      <c r="L226" s="43"/>
      <c r="M226" s="232" t="s">
        <v>1</v>
      </c>
      <c r="N226" s="233" t="s">
        <v>41</v>
      </c>
      <c r="O226" s="90"/>
      <c r="P226" s="234">
        <f>O226*H226</f>
        <v>0</v>
      </c>
      <c r="Q226" s="234">
        <v>0.0061000000000000004</v>
      </c>
      <c r="R226" s="234">
        <f>Q226*H226</f>
        <v>0.027022999999999998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248</v>
      </c>
      <c r="AT226" s="236" t="s">
        <v>141</v>
      </c>
      <c r="AU226" s="236" t="s">
        <v>157</v>
      </c>
      <c r="AY226" s="16" t="s">
        <v>138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83</v>
      </c>
      <c r="BK226" s="237">
        <f>ROUND(I226*H226,2)</f>
        <v>0</v>
      </c>
      <c r="BL226" s="16" t="s">
        <v>248</v>
      </c>
      <c r="BM226" s="236" t="s">
        <v>332</v>
      </c>
    </row>
    <row r="227" s="2" customFormat="1" ht="16.5" customHeight="1">
      <c r="A227" s="37"/>
      <c r="B227" s="38"/>
      <c r="C227" s="225" t="s">
        <v>333</v>
      </c>
      <c r="D227" s="225" t="s">
        <v>141</v>
      </c>
      <c r="E227" s="226" t="s">
        <v>248</v>
      </c>
      <c r="F227" s="227" t="s">
        <v>334</v>
      </c>
      <c r="G227" s="228" t="s">
        <v>335</v>
      </c>
      <c r="H227" s="229">
        <v>4</v>
      </c>
      <c r="I227" s="230"/>
      <c r="J227" s="231">
        <f>ROUND(I227*H227,2)</f>
        <v>0</v>
      </c>
      <c r="K227" s="227" t="s">
        <v>1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0.00080000000000000004</v>
      </c>
      <c r="R227" s="234">
        <f>Q227*H227</f>
        <v>0.0032000000000000002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248</v>
      </c>
      <c r="AT227" s="236" t="s">
        <v>141</v>
      </c>
      <c r="AU227" s="236" t="s">
        <v>157</v>
      </c>
      <c r="AY227" s="16" t="s">
        <v>138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83</v>
      </c>
      <c r="BK227" s="237">
        <f>ROUND(I227*H227,2)</f>
        <v>0</v>
      </c>
      <c r="BL227" s="16" t="s">
        <v>248</v>
      </c>
      <c r="BM227" s="236" t="s">
        <v>336</v>
      </c>
    </row>
    <row r="228" s="2" customFormat="1" ht="16.5" customHeight="1">
      <c r="A228" s="37"/>
      <c r="B228" s="38"/>
      <c r="C228" s="225" t="s">
        <v>337</v>
      </c>
      <c r="D228" s="225" t="s">
        <v>141</v>
      </c>
      <c r="E228" s="226" t="s">
        <v>256</v>
      </c>
      <c r="F228" s="227" t="s">
        <v>338</v>
      </c>
      <c r="G228" s="228" t="s">
        <v>312</v>
      </c>
      <c r="H228" s="276"/>
      <c r="I228" s="230"/>
      <c r="J228" s="231">
        <f>ROUND(I228*H228,2)</f>
        <v>0</v>
      </c>
      <c r="K228" s="227" t="s">
        <v>1</v>
      </c>
      <c r="L228" s="43"/>
      <c r="M228" s="232" t="s">
        <v>1</v>
      </c>
      <c r="N228" s="233" t="s">
        <v>41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248</v>
      </c>
      <c r="AT228" s="236" t="s">
        <v>141</v>
      </c>
      <c r="AU228" s="236" t="s">
        <v>157</v>
      </c>
      <c r="AY228" s="16" t="s">
        <v>138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83</v>
      </c>
      <c r="BK228" s="237">
        <f>ROUND(I228*H228,2)</f>
        <v>0</v>
      </c>
      <c r="BL228" s="16" t="s">
        <v>248</v>
      </c>
      <c r="BM228" s="236" t="s">
        <v>339</v>
      </c>
    </row>
    <row r="229" s="12" customFormat="1" ht="20.88" customHeight="1">
      <c r="A229" s="12"/>
      <c r="B229" s="209"/>
      <c r="C229" s="210"/>
      <c r="D229" s="211" t="s">
        <v>75</v>
      </c>
      <c r="E229" s="223" t="s">
        <v>340</v>
      </c>
      <c r="F229" s="223" t="s">
        <v>341</v>
      </c>
      <c r="G229" s="210"/>
      <c r="H229" s="210"/>
      <c r="I229" s="213"/>
      <c r="J229" s="224">
        <f>BK229</f>
        <v>0</v>
      </c>
      <c r="K229" s="210"/>
      <c r="L229" s="215"/>
      <c r="M229" s="216"/>
      <c r="N229" s="217"/>
      <c r="O229" s="217"/>
      <c r="P229" s="218">
        <f>SUM(P230:P232)</f>
        <v>0</v>
      </c>
      <c r="Q229" s="217"/>
      <c r="R229" s="218">
        <f>SUM(R230:R232)</f>
        <v>0.031138000000000002</v>
      </c>
      <c r="S229" s="217"/>
      <c r="T229" s="219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83</v>
      </c>
      <c r="AT229" s="221" t="s">
        <v>75</v>
      </c>
      <c r="AU229" s="221" t="s">
        <v>85</v>
      </c>
      <c r="AY229" s="220" t="s">
        <v>138</v>
      </c>
      <c r="BK229" s="222">
        <f>SUM(BK230:BK232)</f>
        <v>0</v>
      </c>
    </row>
    <row r="230" s="2" customFormat="1" ht="16.5" customHeight="1">
      <c r="A230" s="37"/>
      <c r="B230" s="38"/>
      <c r="C230" s="225" t="s">
        <v>342</v>
      </c>
      <c r="D230" s="225" t="s">
        <v>141</v>
      </c>
      <c r="E230" s="226" t="s">
        <v>261</v>
      </c>
      <c r="F230" s="227" t="s">
        <v>331</v>
      </c>
      <c r="G230" s="228" t="s">
        <v>290</v>
      </c>
      <c r="H230" s="229">
        <v>4.5800000000000001</v>
      </c>
      <c r="I230" s="230"/>
      <c r="J230" s="231">
        <f>ROUND(I230*H230,2)</f>
        <v>0</v>
      </c>
      <c r="K230" s="227" t="s">
        <v>1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0.0061000000000000004</v>
      </c>
      <c r="R230" s="234">
        <f>Q230*H230</f>
        <v>0.027938000000000001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248</v>
      </c>
      <c r="AT230" s="236" t="s">
        <v>141</v>
      </c>
      <c r="AU230" s="236" t="s">
        <v>157</v>
      </c>
      <c r="AY230" s="16" t="s">
        <v>138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83</v>
      </c>
      <c r="BK230" s="237">
        <f>ROUND(I230*H230,2)</f>
        <v>0</v>
      </c>
      <c r="BL230" s="16" t="s">
        <v>248</v>
      </c>
      <c r="BM230" s="236" t="s">
        <v>343</v>
      </c>
    </row>
    <row r="231" s="2" customFormat="1" ht="16.5" customHeight="1">
      <c r="A231" s="37"/>
      <c r="B231" s="38"/>
      <c r="C231" s="225" t="s">
        <v>344</v>
      </c>
      <c r="D231" s="225" t="s">
        <v>141</v>
      </c>
      <c r="E231" s="226" t="s">
        <v>267</v>
      </c>
      <c r="F231" s="227" t="s">
        <v>334</v>
      </c>
      <c r="G231" s="228" t="s">
        <v>335</v>
      </c>
      <c r="H231" s="229">
        <v>4</v>
      </c>
      <c r="I231" s="230"/>
      <c r="J231" s="231">
        <f>ROUND(I231*H231,2)</f>
        <v>0</v>
      </c>
      <c r="K231" s="227" t="s">
        <v>1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0.00080000000000000004</v>
      </c>
      <c r="R231" s="234">
        <f>Q231*H231</f>
        <v>0.0032000000000000002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248</v>
      </c>
      <c r="AT231" s="236" t="s">
        <v>141</v>
      </c>
      <c r="AU231" s="236" t="s">
        <v>157</v>
      </c>
      <c r="AY231" s="16" t="s">
        <v>138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83</v>
      </c>
      <c r="BK231" s="237">
        <f>ROUND(I231*H231,2)</f>
        <v>0</v>
      </c>
      <c r="BL231" s="16" t="s">
        <v>248</v>
      </c>
      <c r="BM231" s="236" t="s">
        <v>345</v>
      </c>
    </row>
    <row r="232" s="2" customFormat="1" ht="16.5" customHeight="1">
      <c r="A232" s="37"/>
      <c r="B232" s="38"/>
      <c r="C232" s="225" t="s">
        <v>346</v>
      </c>
      <c r="D232" s="225" t="s">
        <v>141</v>
      </c>
      <c r="E232" s="226" t="s">
        <v>273</v>
      </c>
      <c r="F232" s="227" t="s">
        <v>338</v>
      </c>
      <c r="G232" s="228" t="s">
        <v>312</v>
      </c>
      <c r="H232" s="276"/>
      <c r="I232" s="230"/>
      <c r="J232" s="231">
        <f>ROUND(I232*H232,2)</f>
        <v>0</v>
      </c>
      <c r="K232" s="227" t="s">
        <v>1</v>
      </c>
      <c r="L232" s="43"/>
      <c r="M232" s="232" t="s">
        <v>1</v>
      </c>
      <c r="N232" s="233" t="s">
        <v>41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248</v>
      </c>
      <c r="AT232" s="236" t="s">
        <v>141</v>
      </c>
      <c r="AU232" s="236" t="s">
        <v>157</v>
      </c>
      <c r="AY232" s="16" t="s">
        <v>138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83</v>
      </c>
      <c r="BK232" s="237">
        <f>ROUND(I232*H232,2)</f>
        <v>0</v>
      </c>
      <c r="BL232" s="16" t="s">
        <v>248</v>
      </c>
      <c r="BM232" s="236" t="s">
        <v>347</v>
      </c>
    </row>
    <row r="233" s="12" customFormat="1" ht="20.88" customHeight="1">
      <c r="A233" s="12"/>
      <c r="B233" s="209"/>
      <c r="C233" s="210"/>
      <c r="D233" s="211" t="s">
        <v>75</v>
      </c>
      <c r="E233" s="223" t="s">
        <v>348</v>
      </c>
      <c r="F233" s="223" t="s">
        <v>349</v>
      </c>
      <c r="G233" s="210"/>
      <c r="H233" s="210"/>
      <c r="I233" s="213"/>
      <c r="J233" s="224">
        <f>BK233</f>
        <v>0</v>
      </c>
      <c r="K233" s="210"/>
      <c r="L233" s="215"/>
      <c r="M233" s="216"/>
      <c r="N233" s="217"/>
      <c r="O233" s="217"/>
      <c r="P233" s="218">
        <f>SUM(P234:P236)</f>
        <v>0</v>
      </c>
      <c r="Q233" s="217"/>
      <c r="R233" s="218">
        <f>SUM(R234:R236)</f>
        <v>0.025519</v>
      </c>
      <c r="S233" s="217"/>
      <c r="T233" s="219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0" t="s">
        <v>83</v>
      </c>
      <c r="AT233" s="221" t="s">
        <v>75</v>
      </c>
      <c r="AU233" s="221" t="s">
        <v>85</v>
      </c>
      <c r="AY233" s="220" t="s">
        <v>138</v>
      </c>
      <c r="BK233" s="222">
        <f>SUM(BK234:BK236)</f>
        <v>0</v>
      </c>
    </row>
    <row r="234" s="2" customFormat="1" ht="16.5" customHeight="1">
      <c r="A234" s="37"/>
      <c r="B234" s="38"/>
      <c r="C234" s="225" t="s">
        <v>350</v>
      </c>
      <c r="D234" s="225" t="s">
        <v>141</v>
      </c>
      <c r="E234" s="226" t="s">
        <v>7</v>
      </c>
      <c r="F234" s="227" t="s">
        <v>331</v>
      </c>
      <c r="G234" s="228" t="s">
        <v>290</v>
      </c>
      <c r="H234" s="229">
        <v>3.79</v>
      </c>
      <c r="I234" s="230"/>
      <c r="J234" s="231">
        <f>ROUND(I234*H234,2)</f>
        <v>0</v>
      </c>
      <c r="K234" s="227" t="s">
        <v>1</v>
      </c>
      <c r="L234" s="43"/>
      <c r="M234" s="232" t="s">
        <v>1</v>
      </c>
      <c r="N234" s="233" t="s">
        <v>41</v>
      </c>
      <c r="O234" s="90"/>
      <c r="P234" s="234">
        <f>O234*H234</f>
        <v>0</v>
      </c>
      <c r="Q234" s="234">
        <v>0.0061000000000000004</v>
      </c>
      <c r="R234" s="234">
        <f>Q234*H234</f>
        <v>0.023119000000000001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248</v>
      </c>
      <c r="AT234" s="236" t="s">
        <v>141</v>
      </c>
      <c r="AU234" s="236" t="s">
        <v>157</v>
      </c>
      <c r="AY234" s="16" t="s">
        <v>138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83</v>
      </c>
      <c r="BK234" s="237">
        <f>ROUND(I234*H234,2)</f>
        <v>0</v>
      </c>
      <c r="BL234" s="16" t="s">
        <v>248</v>
      </c>
      <c r="BM234" s="236" t="s">
        <v>351</v>
      </c>
    </row>
    <row r="235" s="2" customFormat="1" ht="16.5" customHeight="1">
      <c r="A235" s="37"/>
      <c r="B235" s="38"/>
      <c r="C235" s="225" t="s">
        <v>352</v>
      </c>
      <c r="D235" s="225" t="s">
        <v>141</v>
      </c>
      <c r="E235" s="226" t="s">
        <v>282</v>
      </c>
      <c r="F235" s="227" t="s">
        <v>334</v>
      </c>
      <c r="G235" s="228" t="s">
        <v>335</v>
      </c>
      <c r="H235" s="229">
        <v>3</v>
      </c>
      <c r="I235" s="230"/>
      <c r="J235" s="231">
        <f>ROUND(I235*H235,2)</f>
        <v>0</v>
      </c>
      <c r="K235" s="227" t="s">
        <v>1</v>
      </c>
      <c r="L235" s="43"/>
      <c r="M235" s="232" t="s">
        <v>1</v>
      </c>
      <c r="N235" s="233" t="s">
        <v>41</v>
      </c>
      <c r="O235" s="90"/>
      <c r="P235" s="234">
        <f>O235*H235</f>
        <v>0</v>
      </c>
      <c r="Q235" s="234">
        <v>0.00080000000000000004</v>
      </c>
      <c r="R235" s="234">
        <f>Q235*H235</f>
        <v>0.0024000000000000002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248</v>
      </c>
      <c r="AT235" s="236" t="s">
        <v>141</v>
      </c>
      <c r="AU235" s="236" t="s">
        <v>157</v>
      </c>
      <c r="AY235" s="16" t="s">
        <v>138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83</v>
      </c>
      <c r="BK235" s="237">
        <f>ROUND(I235*H235,2)</f>
        <v>0</v>
      </c>
      <c r="BL235" s="16" t="s">
        <v>248</v>
      </c>
      <c r="BM235" s="236" t="s">
        <v>353</v>
      </c>
    </row>
    <row r="236" s="2" customFormat="1" ht="16.5" customHeight="1">
      <c r="A236" s="37"/>
      <c r="B236" s="38"/>
      <c r="C236" s="225" t="s">
        <v>354</v>
      </c>
      <c r="D236" s="225" t="s">
        <v>141</v>
      </c>
      <c r="E236" s="226" t="s">
        <v>288</v>
      </c>
      <c r="F236" s="227" t="s">
        <v>338</v>
      </c>
      <c r="G236" s="228" t="s">
        <v>312</v>
      </c>
      <c r="H236" s="276"/>
      <c r="I236" s="230"/>
      <c r="J236" s="231">
        <f>ROUND(I236*H236,2)</f>
        <v>0</v>
      </c>
      <c r="K236" s="227" t="s">
        <v>1</v>
      </c>
      <c r="L236" s="43"/>
      <c r="M236" s="232" t="s">
        <v>1</v>
      </c>
      <c r="N236" s="233" t="s">
        <v>41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248</v>
      </c>
      <c r="AT236" s="236" t="s">
        <v>141</v>
      </c>
      <c r="AU236" s="236" t="s">
        <v>157</v>
      </c>
      <c r="AY236" s="16" t="s">
        <v>138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83</v>
      </c>
      <c r="BK236" s="237">
        <f>ROUND(I236*H236,2)</f>
        <v>0</v>
      </c>
      <c r="BL236" s="16" t="s">
        <v>248</v>
      </c>
      <c r="BM236" s="236" t="s">
        <v>355</v>
      </c>
    </row>
    <row r="237" s="12" customFormat="1" ht="20.88" customHeight="1">
      <c r="A237" s="12"/>
      <c r="B237" s="209"/>
      <c r="C237" s="210"/>
      <c r="D237" s="211" t="s">
        <v>75</v>
      </c>
      <c r="E237" s="223" t="s">
        <v>356</v>
      </c>
      <c r="F237" s="223" t="s">
        <v>357</v>
      </c>
      <c r="G237" s="210"/>
      <c r="H237" s="210"/>
      <c r="I237" s="213"/>
      <c r="J237" s="224">
        <f>BK237</f>
        <v>0</v>
      </c>
      <c r="K237" s="210"/>
      <c r="L237" s="215"/>
      <c r="M237" s="216"/>
      <c r="N237" s="217"/>
      <c r="O237" s="217"/>
      <c r="P237" s="218">
        <f>SUM(P238:P249)</f>
        <v>0</v>
      </c>
      <c r="Q237" s="217"/>
      <c r="R237" s="218">
        <f>SUM(R238:R249)</f>
        <v>0.48351600000000006</v>
      </c>
      <c r="S237" s="217"/>
      <c r="T237" s="219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0" t="s">
        <v>83</v>
      </c>
      <c r="AT237" s="221" t="s">
        <v>75</v>
      </c>
      <c r="AU237" s="221" t="s">
        <v>85</v>
      </c>
      <c r="AY237" s="220" t="s">
        <v>138</v>
      </c>
      <c r="BK237" s="222">
        <f>SUM(BK238:BK249)</f>
        <v>0</v>
      </c>
    </row>
    <row r="238" s="2" customFormat="1" ht="16.5" customHeight="1">
      <c r="A238" s="37"/>
      <c r="B238" s="38"/>
      <c r="C238" s="225" t="s">
        <v>358</v>
      </c>
      <c r="D238" s="225" t="s">
        <v>141</v>
      </c>
      <c r="E238" s="226" t="s">
        <v>292</v>
      </c>
      <c r="F238" s="227" t="s">
        <v>359</v>
      </c>
      <c r="G238" s="228" t="s">
        <v>290</v>
      </c>
      <c r="H238" s="229">
        <v>57.600000000000001</v>
      </c>
      <c r="I238" s="230"/>
      <c r="J238" s="231">
        <f>ROUND(I238*H238,2)</f>
        <v>0</v>
      </c>
      <c r="K238" s="227" t="s">
        <v>1</v>
      </c>
      <c r="L238" s="43"/>
      <c r="M238" s="232" t="s">
        <v>1</v>
      </c>
      <c r="N238" s="233" t="s">
        <v>41</v>
      </c>
      <c r="O238" s="90"/>
      <c r="P238" s="234">
        <f>O238*H238</f>
        <v>0</v>
      </c>
      <c r="Q238" s="234">
        <v>0.0037000000000000002</v>
      </c>
      <c r="R238" s="234">
        <f>Q238*H238</f>
        <v>0.21312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248</v>
      </c>
      <c r="AT238" s="236" t="s">
        <v>141</v>
      </c>
      <c r="AU238" s="236" t="s">
        <v>157</v>
      </c>
      <c r="AY238" s="16" t="s">
        <v>138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83</v>
      </c>
      <c r="BK238" s="237">
        <f>ROUND(I238*H238,2)</f>
        <v>0</v>
      </c>
      <c r="BL238" s="16" t="s">
        <v>248</v>
      </c>
      <c r="BM238" s="236" t="s">
        <v>360</v>
      </c>
    </row>
    <row r="239" s="14" customFormat="1">
      <c r="A239" s="14"/>
      <c r="B239" s="265"/>
      <c r="C239" s="266"/>
      <c r="D239" s="255" t="s">
        <v>154</v>
      </c>
      <c r="E239" s="267" t="s">
        <v>1</v>
      </c>
      <c r="F239" s="268" t="s">
        <v>361</v>
      </c>
      <c r="G239" s="266"/>
      <c r="H239" s="267" t="s">
        <v>1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4" t="s">
        <v>154</v>
      </c>
      <c r="AU239" s="274" t="s">
        <v>157</v>
      </c>
      <c r="AV239" s="14" t="s">
        <v>83</v>
      </c>
      <c r="AW239" s="14" t="s">
        <v>32</v>
      </c>
      <c r="AX239" s="14" t="s">
        <v>76</v>
      </c>
      <c r="AY239" s="274" t="s">
        <v>138</v>
      </c>
    </row>
    <row r="240" s="13" customFormat="1">
      <c r="A240" s="13"/>
      <c r="B240" s="253"/>
      <c r="C240" s="254"/>
      <c r="D240" s="255" t="s">
        <v>154</v>
      </c>
      <c r="E240" s="256" t="s">
        <v>1</v>
      </c>
      <c r="F240" s="257" t="s">
        <v>362</v>
      </c>
      <c r="G240" s="254"/>
      <c r="H240" s="258">
        <v>57.600000000000001</v>
      </c>
      <c r="I240" s="259"/>
      <c r="J240" s="254"/>
      <c r="K240" s="254"/>
      <c r="L240" s="260"/>
      <c r="M240" s="261"/>
      <c r="N240" s="262"/>
      <c r="O240" s="262"/>
      <c r="P240" s="262"/>
      <c r="Q240" s="262"/>
      <c r="R240" s="262"/>
      <c r="S240" s="262"/>
      <c r="T240" s="26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4" t="s">
        <v>154</v>
      </c>
      <c r="AU240" s="264" t="s">
        <v>157</v>
      </c>
      <c r="AV240" s="13" t="s">
        <v>85</v>
      </c>
      <c r="AW240" s="13" t="s">
        <v>32</v>
      </c>
      <c r="AX240" s="13" t="s">
        <v>83</v>
      </c>
      <c r="AY240" s="264" t="s">
        <v>138</v>
      </c>
    </row>
    <row r="241" s="2" customFormat="1" ht="21.75" customHeight="1">
      <c r="A241" s="37"/>
      <c r="B241" s="38"/>
      <c r="C241" s="225" t="s">
        <v>363</v>
      </c>
      <c r="D241" s="225" t="s">
        <v>141</v>
      </c>
      <c r="E241" s="226" t="s">
        <v>295</v>
      </c>
      <c r="F241" s="227" t="s">
        <v>364</v>
      </c>
      <c r="G241" s="228" t="s">
        <v>290</v>
      </c>
      <c r="H241" s="229">
        <v>73.079999999999998</v>
      </c>
      <c r="I241" s="230"/>
      <c r="J241" s="231">
        <f>ROUND(I241*H241,2)</f>
        <v>0</v>
      </c>
      <c r="K241" s="227" t="s">
        <v>1</v>
      </c>
      <c r="L241" s="43"/>
      <c r="M241" s="232" t="s">
        <v>1</v>
      </c>
      <c r="N241" s="233" t="s">
        <v>41</v>
      </c>
      <c r="O241" s="90"/>
      <c r="P241" s="234">
        <f>O241*H241</f>
        <v>0</v>
      </c>
      <c r="Q241" s="234">
        <v>0.0037000000000000002</v>
      </c>
      <c r="R241" s="234">
        <f>Q241*H241</f>
        <v>0.27039600000000003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248</v>
      </c>
      <c r="AT241" s="236" t="s">
        <v>141</v>
      </c>
      <c r="AU241" s="236" t="s">
        <v>157</v>
      </c>
      <c r="AY241" s="16" t="s">
        <v>138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83</v>
      </c>
      <c r="BK241" s="237">
        <f>ROUND(I241*H241,2)</f>
        <v>0</v>
      </c>
      <c r="BL241" s="16" t="s">
        <v>248</v>
      </c>
      <c r="BM241" s="236" t="s">
        <v>365</v>
      </c>
    </row>
    <row r="242" s="14" customFormat="1">
      <c r="A242" s="14"/>
      <c r="B242" s="265"/>
      <c r="C242" s="266"/>
      <c r="D242" s="255" t="s">
        <v>154</v>
      </c>
      <c r="E242" s="267" t="s">
        <v>1</v>
      </c>
      <c r="F242" s="268" t="s">
        <v>361</v>
      </c>
      <c r="G242" s="266"/>
      <c r="H242" s="267" t="s">
        <v>1</v>
      </c>
      <c r="I242" s="269"/>
      <c r="J242" s="266"/>
      <c r="K242" s="266"/>
      <c r="L242" s="270"/>
      <c r="M242" s="271"/>
      <c r="N242" s="272"/>
      <c r="O242" s="272"/>
      <c r="P242" s="272"/>
      <c r="Q242" s="272"/>
      <c r="R242" s="272"/>
      <c r="S242" s="272"/>
      <c r="T242" s="27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4" t="s">
        <v>154</v>
      </c>
      <c r="AU242" s="274" t="s">
        <v>157</v>
      </c>
      <c r="AV242" s="14" t="s">
        <v>83</v>
      </c>
      <c r="AW242" s="14" t="s">
        <v>32</v>
      </c>
      <c r="AX242" s="14" t="s">
        <v>76</v>
      </c>
      <c r="AY242" s="274" t="s">
        <v>138</v>
      </c>
    </row>
    <row r="243" s="13" customFormat="1">
      <c r="A243" s="13"/>
      <c r="B243" s="253"/>
      <c r="C243" s="254"/>
      <c r="D243" s="255" t="s">
        <v>154</v>
      </c>
      <c r="E243" s="256" t="s">
        <v>1</v>
      </c>
      <c r="F243" s="257" t="s">
        <v>366</v>
      </c>
      <c r="G243" s="254"/>
      <c r="H243" s="258">
        <v>73.079999999999998</v>
      </c>
      <c r="I243" s="259"/>
      <c r="J243" s="254"/>
      <c r="K243" s="254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154</v>
      </c>
      <c r="AU243" s="264" t="s">
        <v>157</v>
      </c>
      <c r="AV243" s="13" t="s">
        <v>85</v>
      </c>
      <c r="AW243" s="13" t="s">
        <v>32</v>
      </c>
      <c r="AX243" s="13" t="s">
        <v>83</v>
      </c>
      <c r="AY243" s="264" t="s">
        <v>138</v>
      </c>
    </row>
    <row r="244" s="2" customFormat="1" ht="24.15" customHeight="1">
      <c r="A244" s="37"/>
      <c r="B244" s="38"/>
      <c r="C244" s="225" t="s">
        <v>367</v>
      </c>
      <c r="D244" s="225" t="s">
        <v>141</v>
      </c>
      <c r="E244" s="226" t="s">
        <v>298</v>
      </c>
      <c r="F244" s="227" t="s">
        <v>308</v>
      </c>
      <c r="G244" s="228" t="s">
        <v>174</v>
      </c>
      <c r="H244" s="229">
        <v>1</v>
      </c>
      <c r="I244" s="230"/>
      <c r="J244" s="231">
        <f>ROUND(I244*H244,2)</f>
        <v>0</v>
      </c>
      <c r="K244" s="227" t="s">
        <v>1</v>
      </c>
      <c r="L244" s="43"/>
      <c r="M244" s="232" t="s">
        <v>1</v>
      </c>
      <c r="N244" s="233" t="s">
        <v>41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248</v>
      </c>
      <c r="AT244" s="236" t="s">
        <v>141</v>
      </c>
      <c r="AU244" s="236" t="s">
        <v>157</v>
      </c>
      <c r="AY244" s="16" t="s">
        <v>138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83</v>
      </c>
      <c r="BK244" s="237">
        <f>ROUND(I244*H244,2)</f>
        <v>0</v>
      </c>
      <c r="BL244" s="16" t="s">
        <v>248</v>
      </c>
      <c r="BM244" s="236" t="s">
        <v>368</v>
      </c>
    </row>
    <row r="245" s="14" customFormat="1">
      <c r="A245" s="14"/>
      <c r="B245" s="265"/>
      <c r="C245" s="266"/>
      <c r="D245" s="255" t="s">
        <v>154</v>
      </c>
      <c r="E245" s="267" t="s">
        <v>1</v>
      </c>
      <c r="F245" s="268" t="s">
        <v>361</v>
      </c>
      <c r="G245" s="266"/>
      <c r="H245" s="267" t="s">
        <v>1</v>
      </c>
      <c r="I245" s="269"/>
      <c r="J245" s="266"/>
      <c r="K245" s="266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154</v>
      </c>
      <c r="AU245" s="274" t="s">
        <v>157</v>
      </c>
      <c r="AV245" s="14" t="s">
        <v>83</v>
      </c>
      <c r="AW245" s="14" t="s">
        <v>32</v>
      </c>
      <c r="AX245" s="14" t="s">
        <v>76</v>
      </c>
      <c r="AY245" s="274" t="s">
        <v>138</v>
      </c>
    </row>
    <row r="246" s="13" customFormat="1">
      <c r="A246" s="13"/>
      <c r="B246" s="253"/>
      <c r="C246" s="254"/>
      <c r="D246" s="255" t="s">
        <v>154</v>
      </c>
      <c r="E246" s="256" t="s">
        <v>1</v>
      </c>
      <c r="F246" s="257" t="s">
        <v>83</v>
      </c>
      <c r="G246" s="254"/>
      <c r="H246" s="258">
        <v>1</v>
      </c>
      <c r="I246" s="259"/>
      <c r="J246" s="254"/>
      <c r="K246" s="254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154</v>
      </c>
      <c r="AU246" s="264" t="s">
        <v>157</v>
      </c>
      <c r="AV246" s="13" t="s">
        <v>85</v>
      </c>
      <c r="AW246" s="13" t="s">
        <v>32</v>
      </c>
      <c r="AX246" s="13" t="s">
        <v>83</v>
      </c>
      <c r="AY246" s="264" t="s">
        <v>138</v>
      </c>
    </row>
    <row r="247" s="2" customFormat="1" ht="16.5" customHeight="1">
      <c r="A247" s="37"/>
      <c r="B247" s="38"/>
      <c r="C247" s="225" t="s">
        <v>369</v>
      </c>
      <c r="D247" s="225" t="s">
        <v>141</v>
      </c>
      <c r="E247" s="226" t="s">
        <v>301</v>
      </c>
      <c r="F247" s="227" t="s">
        <v>338</v>
      </c>
      <c r="G247" s="228" t="s">
        <v>174</v>
      </c>
      <c r="H247" s="229">
        <v>1</v>
      </c>
      <c r="I247" s="230"/>
      <c r="J247" s="231">
        <f>ROUND(I247*H247,2)</f>
        <v>0</v>
      </c>
      <c r="K247" s="227" t="s">
        <v>1</v>
      </c>
      <c r="L247" s="43"/>
      <c r="M247" s="232" t="s">
        <v>1</v>
      </c>
      <c r="N247" s="233" t="s">
        <v>41</v>
      </c>
      <c r="O247" s="90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248</v>
      </c>
      <c r="AT247" s="236" t="s">
        <v>141</v>
      </c>
      <c r="AU247" s="236" t="s">
        <v>157</v>
      </c>
      <c r="AY247" s="16" t="s">
        <v>138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83</v>
      </c>
      <c r="BK247" s="237">
        <f>ROUND(I247*H247,2)</f>
        <v>0</v>
      </c>
      <c r="BL247" s="16" t="s">
        <v>248</v>
      </c>
      <c r="BM247" s="236" t="s">
        <v>370</v>
      </c>
    </row>
    <row r="248" s="14" customFormat="1">
      <c r="A248" s="14"/>
      <c r="B248" s="265"/>
      <c r="C248" s="266"/>
      <c r="D248" s="255" t="s">
        <v>154</v>
      </c>
      <c r="E248" s="267" t="s">
        <v>1</v>
      </c>
      <c r="F248" s="268" t="s">
        <v>361</v>
      </c>
      <c r="G248" s="266"/>
      <c r="H248" s="267" t="s">
        <v>1</v>
      </c>
      <c r="I248" s="269"/>
      <c r="J248" s="266"/>
      <c r="K248" s="266"/>
      <c r="L248" s="270"/>
      <c r="M248" s="271"/>
      <c r="N248" s="272"/>
      <c r="O248" s="272"/>
      <c r="P248" s="272"/>
      <c r="Q248" s="272"/>
      <c r="R248" s="272"/>
      <c r="S248" s="272"/>
      <c r="T248" s="27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4" t="s">
        <v>154</v>
      </c>
      <c r="AU248" s="274" t="s">
        <v>157</v>
      </c>
      <c r="AV248" s="14" t="s">
        <v>83</v>
      </c>
      <c r="AW248" s="14" t="s">
        <v>32</v>
      </c>
      <c r="AX248" s="14" t="s">
        <v>76</v>
      </c>
      <c r="AY248" s="274" t="s">
        <v>138</v>
      </c>
    </row>
    <row r="249" s="13" customFormat="1">
      <c r="A249" s="13"/>
      <c r="B249" s="253"/>
      <c r="C249" s="254"/>
      <c r="D249" s="255" t="s">
        <v>154</v>
      </c>
      <c r="E249" s="256" t="s">
        <v>1</v>
      </c>
      <c r="F249" s="257" t="s">
        <v>83</v>
      </c>
      <c r="G249" s="254"/>
      <c r="H249" s="258">
        <v>1</v>
      </c>
      <c r="I249" s="259"/>
      <c r="J249" s="254"/>
      <c r="K249" s="254"/>
      <c r="L249" s="260"/>
      <c r="M249" s="261"/>
      <c r="N249" s="262"/>
      <c r="O249" s="262"/>
      <c r="P249" s="262"/>
      <c r="Q249" s="262"/>
      <c r="R249" s="262"/>
      <c r="S249" s="262"/>
      <c r="T249" s="26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4" t="s">
        <v>154</v>
      </c>
      <c r="AU249" s="264" t="s">
        <v>157</v>
      </c>
      <c r="AV249" s="13" t="s">
        <v>85</v>
      </c>
      <c r="AW249" s="13" t="s">
        <v>32</v>
      </c>
      <c r="AX249" s="13" t="s">
        <v>83</v>
      </c>
      <c r="AY249" s="264" t="s">
        <v>138</v>
      </c>
    </row>
    <row r="250" s="12" customFormat="1" ht="20.88" customHeight="1">
      <c r="A250" s="12"/>
      <c r="B250" s="209"/>
      <c r="C250" s="210"/>
      <c r="D250" s="211" t="s">
        <v>75</v>
      </c>
      <c r="E250" s="223" t="s">
        <v>371</v>
      </c>
      <c r="F250" s="223" t="s">
        <v>372</v>
      </c>
      <c r="G250" s="210"/>
      <c r="H250" s="210"/>
      <c r="I250" s="213"/>
      <c r="J250" s="224">
        <f>BK250</f>
        <v>0</v>
      </c>
      <c r="K250" s="210"/>
      <c r="L250" s="215"/>
      <c r="M250" s="216"/>
      <c r="N250" s="217"/>
      <c r="O250" s="217"/>
      <c r="P250" s="218">
        <f>SUM(P251:P262)</f>
        <v>0</v>
      </c>
      <c r="Q250" s="217"/>
      <c r="R250" s="218">
        <f>SUM(R251:R262)</f>
        <v>1.0934999999999999</v>
      </c>
      <c r="S250" s="217"/>
      <c r="T250" s="219">
        <f>SUM(T251:T262)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0" t="s">
        <v>83</v>
      </c>
      <c r="AT250" s="221" t="s">
        <v>75</v>
      </c>
      <c r="AU250" s="221" t="s">
        <v>85</v>
      </c>
      <c r="AY250" s="220" t="s">
        <v>138</v>
      </c>
      <c r="BK250" s="222">
        <f>SUM(BK251:BK262)</f>
        <v>0</v>
      </c>
    </row>
    <row r="251" s="2" customFormat="1" ht="16.5" customHeight="1">
      <c r="A251" s="37"/>
      <c r="B251" s="38"/>
      <c r="C251" s="225" t="s">
        <v>373</v>
      </c>
      <c r="D251" s="225" t="s">
        <v>141</v>
      </c>
      <c r="E251" s="226" t="s">
        <v>304</v>
      </c>
      <c r="F251" s="227" t="s">
        <v>359</v>
      </c>
      <c r="G251" s="228" t="s">
        <v>290</v>
      </c>
      <c r="H251" s="229">
        <v>144</v>
      </c>
      <c r="I251" s="230"/>
      <c r="J251" s="231">
        <f>ROUND(I251*H251,2)</f>
        <v>0</v>
      </c>
      <c r="K251" s="227" t="s">
        <v>1</v>
      </c>
      <c r="L251" s="43"/>
      <c r="M251" s="232" t="s">
        <v>1</v>
      </c>
      <c r="N251" s="233" t="s">
        <v>41</v>
      </c>
      <c r="O251" s="90"/>
      <c r="P251" s="234">
        <f>O251*H251</f>
        <v>0</v>
      </c>
      <c r="Q251" s="234">
        <v>0.0050000000000000001</v>
      </c>
      <c r="R251" s="234">
        <f>Q251*H251</f>
        <v>0.71999999999999997</v>
      </c>
      <c r="S251" s="234">
        <v>0</v>
      </c>
      <c r="T251" s="23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6" t="s">
        <v>248</v>
      </c>
      <c r="AT251" s="236" t="s">
        <v>141</v>
      </c>
      <c r="AU251" s="236" t="s">
        <v>157</v>
      </c>
      <c r="AY251" s="16" t="s">
        <v>138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6" t="s">
        <v>83</v>
      </c>
      <c r="BK251" s="237">
        <f>ROUND(I251*H251,2)</f>
        <v>0</v>
      </c>
      <c r="BL251" s="16" t="s">
        <v>248</v>
      </c>
      <c r="BM251" s="236" t="s">
        <v>374</v>
      </c>
    </row>
    <row r="252" s="14" customFormat="1">
      <c r="A252" s="14"/>
      <c r="B252" s="265"/>
      <c r="C252" s="266"/>
      <c r="D252" s="255" t="s">
        <v>154</v>
      </c>
      <c r="E252" s="267" t="s">
        <v>1</v>
      </c>
      <c r="F252" s="268" t="s">
        <v>375</v>
      </c>
      <c r="G252" s="266"/>
      <c r="H252" s="267" t="s">
        <v>1</v>
      </c>
      <c r="I252" s="269"/>
      <c r="J252" s="266"/>
      <c r="K252" s="266"/>
      <c r="L252" s="270"/>
      <c r="M252" s="271"/>
      <c r="N252" s="272"/>
      <c r="O252" s="272"/>
      <c r="P252" s="272"/>
      <c r="Q252" s="272"/>
      <c r="R252" s="272"/>
      <c r="S252" s="272"/>
      <c r="T252" s="27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4" t="s">
        <v>154</v>
      </c>
      <c r="AU252" s="274" t="s">
        <v>157</v>
      </c>
      <c r="AV252" s="14" t="s">
        <v>83</v>
      </c>
      <c r="AW252" s="14" t="s">
        <v>32</v>
      </c>
      <c r="AX252" s="14" t="s">
        <v>76</v>
      </c>
      <c r="AY252" s="274" t="s">
        <v>138</v>
      </c>
    </row>
    <row r="253" s="13" customFormat="1">
      <c r="A253" s="13"/>
      <c r="B253" s="253"/>
      <c r="C253" s="254"/>
      <c r="D253" s="255" t="s">
        <v>154</v>
      </c>
      <c r="E253" s="256" t="s">
        <v>1</v>
      </c>
      <c r="F253" s="257" t="s">
        <v>376</v>
      </c>
      <c r="G253" s="254"/>
      <c r="H253" s="258">
        <v>144</v>
      </c>
      <c r="I253" s="259"/>
      <c r="J253" s="254"/>
      <c r="K253" s="254"/>
      <c r="L253" s="260"/>
      <c r="M253" s="261"/>
      <c r="N253" s="262"/>
      <c r="O253" s="262"/>
      <c r="P253" s="262"/>
      <c r="Q253" s="262"/>
      <c r="R253" s="262"/>
      <c r="S253" s="262"/>
      <c r="T253" s="26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4" t="s">
        <v>154</v>
      </c>
      <c r="AU253" s="264" t="s">
        <v>157</v>
      </c>
      <c r="AV253" s="13" t="s">
        <v>85</v>
      </c>
      <c r="AW253" s="13" t="s">
        <v>32</v>
      </c>
      <c r="AX253" s="13" t="s">
        <v>83</v>
      </c>
      <c r="AY253" s="264" t="s">
        <v>138</v>
      </c>
    </row>
    <row r="254" s="2" customFormat="1" ht="21.75" customHeight="1">
      <c r="A254" s="37"/>
      <c r="B254" s="38"/>
      <c r="C254" s="225" t="s">
        <v>377</v>
      </c>
      <c r="D254" s="225" t="s">
        <v>141</v>
      </c>
      <c r="E254" s="226" t="s">
        <v>307</v>
      </c>
      <c r="F254" s="227" t="s">
        <v>378</v>
      </c>
      <c r="G254" s="228" t="s">
        <v>290</v>
      </c>
      <c r="H254" s="229">
        <v>74.700000000000003</v>
      </c>
      <c r="I254" s="230"/>
      <c r="J254" s="231">
        <f>ROUND(I254*H254,2)</f>
        <v>0</v>
      </c>
      <c r="K254" s="227" t="s">
        <v>1</v>
      </c>
      <c r="L254" s="43"/>
      <c r="M254" s="232" t="s">
        <v>1</v>
      </c>
      <c r="N254" s="233" t="s">
        <v>41</v>
      </c>
      <c r="O254" s="90"/>
      <c r="P254" s="234">
        <f>O254*H254</f>
        <v>0</v>
      </c>
      <c r="Q254" s="234">
        <v>0.0050000000000000001</v>
      </c>
      <c r="R254" s="234">
        <f>Q254*H254</f>
        <v>0.3735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248</v>
      </c>
      <c r="AT254" s="236" t="s">
        <v>141</v>
      </c>
      <c r="AU254" s="236" t="s">
        <v>157</v>
      </c>
      <c r="AY254" s="16" t="s">
        <v>138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83</v>
      </c>
      <c r="BK254" s="237">
        <f>ROUND(I254*H254,2)</f>
        <v>0</v>
      </c>
      <c r="BL254" s="16" t="s">
        <v>248</v>
      </c>
      <c r="BM254" s="236" t="s">
        <v>379</v>
      </c>
    </row>
    <row r="255" s="14" customFormat="1">
      <c r="A255" s="14"/>
      <c r="B255" s="265"/>
      <c r="C255" s="266"/>
      <c r="D255" s="255" t="s">
        <v>154</v>
      </c>
      <c r="E255" s="267" t="s">
        <v>1</v>
      </c>
      <c r="F255" s="268" t="s">
        <v>375</v>
      </c>
      <c r="G255" s="266"/>
      <c r="H255" s="267" t="s">
        <v>1</v>
      </c>
      <c r="I255" s="269"/>
      <c r="J255" s="266"/>
      <c r="K255" s="266"/>
      <c r="L255" s="270"/>
      <c r="M255" s="271"/>
      <c r="N255" s="272"/>
      <c r="O255" s="272"/>
      <c r="P255" s="272"/>
      <c r="Q255" s="272"/>
      <c r="R255" s="272"/>
      <c r="S255" s="272"/>
      <c r="T255" s="27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4" t="s">
        <v>154</v>
      </c>
      <c r="AU255" s="274" t="s">
        <v>157</v>
      </c>
      <c r="AV255" s="14" t="s">
        <v>83</v>
      </c>
      <c r="AW255" s="14" t="s">
        <v>32</v>
      </c>
      <c r="AX255" s="14" t="s">
        <v>76</v>
      </c>
      <c r="AY255" s="274" t="s">
        <v>138</v>
      </c>
    </row>
    <row r="256" s="13" customFormat="1">
      <c r="A256" s="13"/>
      <c r="B256" s="253"/>
      <c r="C256" s="254"/>
      <c r="D256" s="255" t="s">
        <v>154</v>
      </c>
      <c r="E256" s="256" t="s">
        <v>1</v>
      </c>
      <c r="F256" s="257" t="s">
        <v>380</v>
      </c>
      <c r="G256" s="254"/>
      <c r="H256" s="258">
        <v>74.700000000000003</v>
      </c>
      <c r="I256" s="259"/>
      <c r="J256" s="254"/>
      <c r="K256" s="254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154</v>
      </c>
      <c r="AU256" s="264" t="s">
        <v>157</v>
      </c>
      <c r="AV256" s="13" t="s">
        <v>85</v>
      </c>
      <c r="AW256" s="13" t="s">
        <v>32</v>
      </c>
      <c r="AX256" s="13" t="s">
        <v>83</v>
      </c>
      <c r="AY256" s="264" t="s">
        <v>138</v>
      </c>
    </row>
    <row r="257" s="2" customFormat="1" ht="24.15" customHeight="1">
      <c r="A257" s="37"/>
      <c r="B257" s="38"/>
      <c r="C257" s="225" t="s">
        <v>381</v>
      </c>
      <c r="D257" s="225" t="s">
        <v>141</v>
      </c>
      <c r="E257" s="226" t="s">
        <v>310</v>
      </c>
      <c r="F257" s="227" t="s">
        <v>308</v>
      </c>
      <c r="G257" s="228" t="s">
        <v>174</v>
      </c>
      <c r="H257" s="229">
        <v>1</v>
      </c>
      <c r="I257" s="230"/>
      <c r="J257" s="231">
        <f>ROUND(I257*H257,2)</f>
        <v>0</v>
      </c>
      <c r="K257" s="227" t="s">
        <v>1</v>
      </c>
      <c r="L257" s="43"/>
      <c r="M257" s="232" t="s">
        <v>1</v>
      </c>
      <c r="N257" s="233" t="s">
        <v>41</v>
      </c>
      <c r="O257" s="90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248</v>
      </c>
      <c r="AT257" s="236" t="s">
        <v>141</v>
      </c>
      <c r="AU257" s="236" t="s">
        <v>157</v>
      </c>
      <c r="AY257" s="16" t="s">
        <v>138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83</v>
      </c>
      <c r="BK257" s="237">
        <f>ROUND(I257*H257,2)</f>
        <v>0</v>
      </c>
      <c r="BL257" s="16" t="s">
        <v>248</v>
      </c>
      <c r="BM257" s="236" t="s">
        <v>382</v>
      </c>
    </row>
    <row r="258" s="14" customFormat="1">
      <c r="A258" s="14"/>
      <c r="B258" s="265"/>
      <c r="C258" s="266"/>
      <c r="D258" s="255" t="s">
        <v>154</v>
      </c>
      <c r="E258" s="267" t="s">
        <v>1</v>
      </c>
      <c r="F258" s="268" t="s">
        <v>375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4" t="s">
        <v>154</v>
      </c>
      <c r="AU258" s="274" t="s">
        <v>157</v>
      </c>
      <c r="AV258" s="14" t="s">
        <v>83</v>
      </c>
      <c r="AW258" s="14" t="s">
        <v>32</v>
      </c>
      <c r="AX258" s="14" t="s">
        <v>76</v>
      </c>
      <c r="AY258" s="274" t="s">
        <v>138</v>
      </c>
    </row>
    <row r="259" s="13" customFormat="1">
      <c r="A259" s="13"/>
      <c r="B259" s="253"/>
      <c r="C259" s="254"/>
      <c r="D259" s="255" t="s">
        <v>154</v>
      </c>
      <c r="E259" s="256" t="s">
        <v>1</v>
      </c>
      <c r="F259" s="257" t="s">
        <v>83</v>
      </c>
      <c r="G259" s="254"/>
      <c r="H259" s="258">
        <v>1</v>
      </c>
      <c r="I259" s="259"/>
      <c r="J259" s="254"/>
      <c r="K259" s="254"/>
      <c r="L259" s="260"/>
      <c r="M259" s="261"/>
      <c r="N259" s="262"/>
      <c r="O259" s="262"/>
      <c r="P259" s="262"/>
      <c r="Q259" s="262"/>
      <c r="R259" s="262"/>
      <c r="S259" s="262"/>
      <c r="T259" s="26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4" t="s">
        <v>154</v>
      </c>
      <c r="AU259" s="264" t="s">
        <v>157</v>
      </c>
      <c r="AV259" s="13" t="s">
        <v>85</v>
      </c>
      <c r="AW259" s="13" t="s">
        <v>32</v>
      </c>
      <c r="AX259" s="13" t="s">
        <v>83</v>
      </c>
      <c r="AY259" s="264" t="s">
        <v>138</v>
      </c>
    </row>
    <row r="260" s="2" customFormat="1" ht="16.5" customHeight="1">
      <c r="A260" s="37"/>
      <c r="B260" s="38"/>
      <c r="C260" s="225" t="s">
        <v>383</v>
      </c>
      <c r="D260" s="225" t="s">
        <v>141</v>
      </c>
      <c r="E260" s="226" t="s">
        <v>316</v>
      </c>
      <c r="F260" s="227" t="s">
        <v>338</v>
      </c>
      <c r="G260" s="228" t="s">
        <v>174</v>
      </c>
      <c r="H260" s="229">
        <v>1</v>
      </c>
      <c r="I260" s="230"/>
      <c r="J260" s="231">
        <f>ROUND(I260*H260,2)</f>
        <v>0</v>
      </c>
      <c r="K260" s="227" t="s">
        <v>1</v>
      </c>
      <c r="L260" s="43"/>
      <c r="M260" s="232" t="s">
        <v>1</v>
      </c>
      <c r="N260" s="233" t="s">
        <v>41</v>
      </c>
      <c r="O260" s="90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248</v>
      </c>
      <c r="AT260" s="236" t="s">
        <v>141</v>
      </c>
      <c r="AU260" s="236" t="s">
        <v>157</v>
      </c>
      <c r="AY260" s="16" t="s">
        <v>138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83</v>
      </c>
      <c r="BK260" s="237">
        <f>ROUND(I260*H260,2)</f>
        <v>0</v>
      </c>
      <c r="BL260" s="16" t="s">
        <v>248</v>
      </c>
      <c r="BM260" s="236" t="s">
        <v>384</v>
      </c>
    </row>
    <row r="261" s="14" customFormat="1">
      <c r="A261" s="14"/>
      <c r="B261" s="265"/>
      <c r="C261" s="266"/>
      <c r="D261" s="255" t="s">
        <v>154</v>
      </c>
      <c r="E261" s="267" t="s">
        <v>1</v>
      </c>
      <c r="F261" s="268" t="s">
        <v>375</v>
      </c>
      <c r="G261" s="266"/>
      <c r="H261" s="267" t="s">
        <v>1</v>
      </c>
      <c r="I261" s="269"/>
      <c r="J261" s="266"/>
      <c r="K261" s="266"/>
      <c r="L261" s="270"/>
      <c r="M261" s="271"/>
      <c r="N261" s="272"/>
      <c r="O261" s="272"/>
      <c r="P261" s="272"/>
      <c r="Q261" s="272"/>
      <c r="R261" s="272"/>
      <c r="S261" s="272"/>
      <c r="T261" s="27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4" t="s">
        <v>154</v>
      </c>
      <c r="AU261" s="274" t="s">
        <v>157</v>
      </c>
      <c r="AV261" s="14" t="s">
        <v>83</v>
      </c>
      <c r="AW261" s="14" t="s">
        <v>32</v>
      </c>
      <c r="AX261" s="14" t="s">
        <v>76</v>
      </c>
      <c r="AY261" s="274" t="s">
        <v>138</v>
      </c>
    </row>
    <row r="262" s="13" customFormat="1">
      <c r="A262" s="13"/>
      <c r="B262" s="253"/>
      <c r="C262" s="254"/>
      <c r="D262" s="255" t="s">
        <v>154</v>
      </c>
      <c r="E262" s="256" t="s">
        <v>1</v>
      </c>
      <c r="F262" s="257" t="s">
        <v>83</v>
      </c>
      <c r="G262" s="254"/>
      <c r="H262" s="258">
        <v>1</v>
      </c>
      <c r="I262" s="259"/>
      <c r="J262" s="254"/>
      <c r="K262" s="254"/>
      <c r="L262" s="260"/>
      <c r="M262" s="261"/>
      <c r="N262" s="262"/>
      <c r="O262" s="262"/>
      <c r="P262" s="262"/>
      <c r="Q262" s="262"/>
      <c r="R262" s="262"/>
      <c r="S262" s="262"/>
      <c r="T262" s="26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4" t="s">
        <v>154</v>
      </c>
      <c r="AU262" s="264" t="s">
        <v>157</v>
      </c>
      <c r="AV262" s="13" t="s">
        <v>85</v>
      </c>
      <c r="AW262" s="13" t="s">
        <v>32</v>
      </c>
      <c r="AX262" s="13" t="s">
        <v>83</v>
      </c>
      <c r="AY262" s="264" t="s">
        <v>138</v>
      </c>
    </row>
    <row r="263" s="12" customFormat="1" ht="20.88" customHeight="1">
      <c r="A263" s="12"/>
      <c r="B263" s="209"/>
      <c r="C263" s="210"/>
      <c r="D263" s="211" t="s">
        <v>75</v>
      </c>
      <c r="E263" s="223" t="s">
        <v>385</v>
      </c>
      <c r="F263" s="223" t="s">
        <v>386</v>
      </c>
      <c r="G263" s="210"/>
      <c r="H263" s="210"/>
      <c r="I263" s="213"/>
      <c r="J263" s="224">
        <f>BK263</f>
        <v>0</v>
      </c>
      <c r="K263" s="210"/>
      <c r="L263" s="215"/>
      <c r="M263" s="216"/>
      <c r="N263" s="217"/>
      <c r="O263" s="217"/>
      <c r="P263" s="218">
        <f>SUM(P264:P272)</f>
        <v>0</v>
      </c>
      <c r="Q263" s="217"/>
      <c r="R263" s="218">
        <f>SUM(R264:R272)</f>
        <v>0.32000000000000001</v>
      </c>
      <c r="S263" s="217"/>
      <c r="T263" s="219">
        <f>SUM(T264:T272)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0" t="s">
        <v>83</v>
      </c>
      <c r="AT263" s="221" t="s">
        <v>75</v>
      </c>
      <c r="AU263" s="221" t="s">
        <v>85</v>
      </c>
      <c r="AY263" s="220" t="s">
        <v>138</v>
      </c>
      <c r="BK263" s="222">
        <f>SUM(BK264:BK272)</f>
        <v>0</v>
      </c>
    </row>
    <row r="264" s="2" customFormat="1" ht="16.5" customHeight="1">
      <c r="A264" s="37"/>
      <c r="B264" s="38"/>
      <c r="C264" s="225" t="s">
        <v>387</v>
      </c>
      <c r="D264" s="225" t="s">
        <v>141</v>
      </c>
      <c r="E264" s="226" t="s">
        <v>254</v>
      </c>
      <c r="F264" s="227" t="s">
        <v>388</v>
      </c>
      <c r="G264" s="228" t="s">
        <v>290</v>
      </c>
      <c r="H264" s="229">
        <v>64</v>
      </c>
      <c r="I264" s="230"/>
      <c r="J264" s="231">
        <f>ROUND(I264*H264,2)</f>
        <v>0</v>
      </c>
      <c r="K264" s="227" t="s">
        <v>1</v>
      </c>
      <c r="L264" s="43"/>
      <c r="M264" s="232" t="s">
        <v>1</v>
      </c>
      <c r="N264" s="233" t="s">
        <v>41</v>
      </c>
      <c r="O264" s="90"/>
      <c r="P264" s="234">
        <f>O264*H264</f>
        <v>0</v>
      </c>
      <c r="Q264" s="234">
        <v>0.0050000000000000001</v>
      </c>
      <c r="R264" s="234">
        <f>Q264*H264</f>
        <v>0.32000000000000001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248</v>
      </c>
      <c r="AT264" s="236" t="s">
        <v>141</v>
      </c>
      <c r="AU264" s="236" t="s">
        <v>157</v>
      </c>
      <c r="AY264" s="16" t="s">
        <v>138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83</v>
      </c>
      <c r="BK264" s="237">
        <f>ROUND(I264*H264,2)</f>
        <v>0</v>
      </c>
      <c r="BL264" s="16" t="s">
        <v>248</v>
      </c>
      <c r="BM264" s="236" t="s">
        <v>389</v>
      </c>
    </row>
    <row r="265" s="14" customFormat="1">
      <c r="A265" s="14"/>
      <c r="B265" s="265"/>
      <c r="C265" s="266"/>
      <c r="D265" s="255" t="s">
        <v>154</v>
      </c>
      <c r="E265" s="267" t="s">
        <v>1</v>
      </c>
      <c r="F265" s="268" t="s">
        <v>375</v>
      </c>
      <c r="G265" s="266"/>
      <c r="H265" s="267" t="s">
        <v>1</v>
      </c>
      <c r="I265" s="269"/>
      <c r="J265" s="266"/>
      <c r="K265" s="266"/>
      <c r="L265" s="270"/>
      <c r="M265" s="271"/>
      <c r="N265" s="272"/>
      <c r="O265" s="272"/>
      <c r="P265" s="272"/>
      <c r="Q265" s="272"/>
      <c r="R265" s="272"/>
      <c r="S265" s="272"/>
      <c r="T265" s="27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4" t="s">
        <v>154</v>
      </c>
      <c r="AU265" s="274" t="s">
        <v>157</v>
      </c>
      <c r="AV265" s="14" t="s">
        <v>83</v>
      </c>
      <c r="AW265" s="14" t="s">
        <v>32</v>
      </c>
      <c r="AX265" s="14" t="s">
        <v>76</v>
      </c>
      <c r="AY265" s="274" t="s">
        <v>138</v>
      </c>
    </row>
    <row r="266" s="13" customFormat="1">
      <c r="A266" s="13"/>
      <c r="B266" s="253"/>
      <c r="C266" s="254"/>
      <c r="D266" s="255" t="s">
        <v>154</v>
      </c>
      <c r="E266" s="256" t="s">
        <v>1</v>
      </c>
      <c r="F266" s="257" t="s">
        <v>390</v>
      </c>
      <c r="G266" s="254"/>
      <c r="H266" s="258">
        <v>64</v>
      </c>
      <c r="I266" s="259"/>
      <c r="J266" s="254"/>
      <c r="K266" s="254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154</v>
      </c>
      <c r="AU266" s="264" t="s">
        <v>157</v>
      </c>
      <c r="AV266" s="13" t="s">
        <v>85</v>
      </c>
      <c r="AW266" s="13" t="s">
        <v>32</v>
      </c>
      <c r="AX266" s="13" t="s">
        <v>83</v>
      </c>
      <c r="AY266" s="264" t="s">
        <v>138</v>
      </c>
    </row>
    <row r="267" s="2" customFormat="1" ht="24.15" customHeight="1">
      <c r="A267" s="37"/>
      <c r="B267" s="38"/>
      <c r="C267" s="225" t="s">
        <v>391</v>
      </c>
      <c r="D267" s="225" t="s">
        <v>141</v>
      </c>
      <c r="E267" s="226" t="s">
        <v>321</v>
      </c>
      <c r="F267" s="227" t="s">
        <v>392</v>
      </c>
      <c r="G267" s="228" t="s">
        <v>174</v>
      </c>
      <c r="H267" s="229">
        <v>1</v>
      </c>
      <c r="I267" s="230"/>
      <c r="J267" s="231">
        <f>ROUND(I267*H267,2)</f>
        <v>0</v>
      </c>
      <c r="K267" s="227" t="s">
        <v>1</v>
      </c>
      <c r="L267" s="43"/>
      <c r="M267" s="232" t="s">
        <v>1</v>
      </c>
      <c r="N267" s="233" t="s">
        <v>41</v>
      </c>
      <c r="O267" s="90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6" t="s">
        <v>248</v>
      </c>
      <c r="AT267" s="236" t="s">
        <v>141</v>
      </c>
      <c r="AU267" s="236" t="s">
        <v>157</v>
      </c>
      <c r="AY267" s="16" t="s">
        <v>138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6" t="s">
        <v>83</v>
      </c>
      <c r="BK267" s="237">
        <f>ROUND(I267*H267,2)</f>
        <v>0</v>
      </c>
      <c r="BL267" s="16" t="s">
        <v>248</v>
      </c>
      <c r="BM267" s="236" t="s">
        <v>393</v>
      </c>
    </row>
    <row r="268" s="14" customFormat="1">
      <c r="A268" s="14"/>
      <c r="B268" s="265"/>
      <c r="C268" s="266"/>
      <c r="D268" s="255" t="s">
        <v>154</v>
      </c>
      <c r="E268" s="267" t="s">
        <v>1</v>
      </c>
      <c r="F268" s="268" t="s">
        <v>375</v>
      </c>
      <c r="G268" s="266"/>
      <c r="H268" s="267" t="s">
        <v>1</v>
      </c>
      <c r="I268" s="269"/>
      <c r="J268" s="266"/>
      <c r="K268" s="266"/>
      <c r="L268" s="270"/>
      <c r="M268" s="271"/>
      <c r="N268" s="272"/>
      <c r="O268" s="272"/>
      <c r="P268" s="272"/>
      <c r="Q268" s="272"/>
      <c r="R268" s="272"/>
      <c r="S268" s="272"/>
      <c r="T268" s="27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4" t="s">
        <v>154</v>
      </c>
      <c r="AU268" s="274" t="s">
        <v>157</v>
      </c>
      <c r="AV268" s="14" t="s">
        <v>83</v>
      </c>
      <c r="AW268" s="14" t="s">
        <v>32</v>
      </c>
      <c r="AX268" s="14" t="s">
        <v>76</v>
      </c>
      <c r="AY268" s="274" t="s">
        <v>138</v>
      </c>
    </row>
    <row r="269" s="13" customFormat="1">
      <c r="A269" s="13"/>
      <c r="B269" s="253"/>
      <c r="C269" s="254"/>
      <c r="D269" s="255" t="s">
        <v>154</v>
      </c>
      <c r="E269" s="256" t="s">
        <v>1</v>
      </c>
      <c r="F269" s="257" t="s">
        <v>83</v>
      </c>
      <c r="G269" s="254"/>
      <c r="H269" s="258">
        <v>1</v>
      </c>
      <c r="I269" s="259"/>
      <c r="J269" s="254"/>
      <c r="K269" s="254"/>
      <c r="L269" s="260"/>
      <c r="M269" s="261"/>
      <c r="N269" s="262"/>
      <c r="O269" s="262"/>
      <c r="P269" s="262"/>
      <c r="Q269" s="262"/>
      <c r="R269" s="262"/>
      <c r="S269" s="262"/>
      <c r="T269" s="26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4" t="s">
        <v>154</v>
      </c>
      <c r="AU269" s="264" t="s">
        <v>157</v>
      </c>
      <c r="AV269" s="13" t="s">
        <v>85</v>
      </c>
      <c r="AW269" s="13" t="s">
        <v>32</v>
      </c>
      <c r="AX269" s="13" t="s">
        <v>83</v>
      </c>
      <c r="AY269" s="264" t="s">
        <v>138</v>
      </c>
    </row>
    <row r="270" s="2" customFormat="1" ht="16.5" customHeight="1">
      <c r="A270" s="37"/>
      <c r="B270" s="38"/>
      <c r="C270" s="225" t="s">
        <v>394</v>
      </c>
      <c r="D270" s="225" t="s">
        <v>141</v>
      </c>
      <c r="E270" s="226" t="s">
        <v>324</v>
      </c>
      <c r="F270" s="227" t="s">
        <v>338</v>
      </c>
      <c r="G270" s="228" t="s">
        <v>174</v>
      </c>
      <c r="H270" s="229">
        <v>1</v>
      </c>
      <c r="I270" s="230"/>
      <c r="J270" s="231">
        <f>ROUND(I270*H270,2)</f>
        <v>0</v>
      </c>
      <c r="K270" s="227" t="s">
        <v>1</v>
      </c>
      <c r="L270" s="43"/>
      <c r="M270" s="232" t="s">
        <v>1</v>
      </c>
      <c r="N270" s="233" t="s">
        <v>41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248</v>
      </c>
      <c r="AT270" s="236" t="s">
        <v>141</v>
      </c>
      <c r="AU270" s="236" t="s">
        <v>157</v>
      </c>
      <c r="AY270" s="16" t="s">
        <v>138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83</v>
      </c>
      <c r="BK270" s="237">
        <f>ROUND(I270*H270,2)</f>
        <v>0</v>
      </c>
      <c r="BL270" s="16" t="s">
        <v>248</v>
      </c>
      <c r="BM270" s="236" t="s">
        <v>395</v>
      </c>
    </row>
    <row r="271" s="14" customFormat="1">
      <c r="A271" s="14"/>
      <c r="B271" s="265"/>
      <c r="C271" s="266"/>
      <c r="D271" s="255" t="s">
        <v>154</v>
      </c>
      <c r="E271" s="267" t="s">
        <v>1</v>
      </c>
      <c r="F271" s="268" t="s">
        <v>375</v>
      </c>
      <c r="G271" s="266"/>
      <c r="H271" s="267" t="s">
        <v>1</v>
      </c>
      <c r="I271" s="269"/>
      <c r="J271" s="266"/>
      <c r="K271" s="266"/>
      <c r="L271" s="270"/>
      <c r="M271" s="271"/>
      <c r="N271" s="272"/>
      <c r="O271" s="272"/>
      <c r="P271" s="272"/>
      <c r="Q271" s="272"/>
      <c r="R271" s="272"/>
      <c r="S271" s="272"/>
      <c r="T271" s="27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4" t="s">
        <v>154</v>
      </c>
      <c r="AU271" s="274" t="s">
        <v>157</v>
      </c>
      <c r="AV271" s="14" t="s">
        <v>83</v>
      </c>
      <c r="AW271" s="14" t="s">
        <v>32</v>
      </c>
      <c r="AX271" s="14" t="s">
        <v>76</v>
      </c>
      <c r="AY271" s="274" t="s">
        <v>138</v>
      </c>
    </row>
    <row r="272" s="13" customFormat="1">
      <c r="A272" s="13"/>
      <c r="B272" s="253"/>
      <c r="C272" s="254"/>
      <c r="D272" s="255" t="s">
        <v>154</v>
      </c>
      <c r="E272" s="256" t="s">
        <v>1</v>
      </c>
      <c r="F272" s="257" t="s">
        <v>83</v>
      </c>
      <c r="G272" s="254"/>
      <c r="H272" s="258">
        <v>1</v>
      </c>
      <c r="I272" s="259"/>
      <c r="J272" s="254"/>
      <c r="K272" s="254"/>
      <c r="L272" s="260"/>
      <c r="M272" s="261"/>
      <c r="N272" s="262"/>
      <c r="O272" s="262"/>
      <c r="P272" s="262"/>
      <c r="Q272" s="262"/>
      <c r="R272" s="262"/>
      <c r="S272" s="262"/>
      <c r="T272" s="26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4" t="s">
        <v>154</v>
      </c>
      <c r="AU272" s="264" t="s">
        <v>157</v>
      </c>
      <c r="AV272" s="13" t="s">
        <v>85</v>
      </c>
      <c r="AW272" s="13" t="s">
        <v>32</v>
      </c>
      <c r="AX272" s="13" t="s">
        <v>83</v>
      </c>
      <c r="AY272" s="264" t="s">
        <v>138</v>
      </c>
    </row>
    <row r="273" s="12" customFormat="1" ht="25.92" customHeight="1">
      <c r="A273" s="12"/>
      <c r="B273" s="209"/>
      <c r="C273" s="210"/>
      <c r="D273" s="211" t="s">
        <v>75</v>
      </c>
      <c r="E273" s="212" t="s">
        <v>396</v>
      </c>
      <c r="F273" s="212" t="s">
        <v>397</v>
      </c>
      <c r="G273" s="210"/>
      <c r="H273" s="210"/>
      <c r="I273" s="213"/>
      <c r="J273" s="214">
        <f>BK273</f>
        <v>0</v>
      </c>
      <c r="K273" s="210"/>
      <c r="L273" s="215"/>
      <c r="M273" s="216"/>
      <c r="N273" s="217"/>
      <c r="O273" s="217"/>
      <c r="P273" s="218">
        <f>P274</f>
        <v>0</v>
      </c>
      <c r="Q273" s="217"/>
      <c r="R273" s="218">
        <f>R274</f>
        <v>0</v>
      </c>
      <c r="S273" s="217"/>
      <c r="T273" s="21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0" t="s">
        <v>171</v>
      </c>
      <c r="AT273" s="221" t="s">
        <v>75</v>
      </c>
      <c r="AU273" s="221" t="s">
        <v>76</v>
      </c>
      <c r="AY273" s="220" t="s">
        <v>138</v>
      </c>
      <c r="BK273" s="222">
        <f>BK274</f>
        <v>0</v>
      </c>
    </row>
    <row r="274" s="12" customFormat="1" ht="22.8" customHeight="1">
      <c r="A274" s="12"/>
      <c r="B274" s="209"/>
      <c r="C274" s="210"/>
      <c r="D274" s="211" t="s">
        <v>75</v>
      </c>
      <c r="E274" s="223" t="s">
        <v>398</v>
      </c>
      <c r="F274" s="223" t="s">
        <v>399</v>
      </c>
      <c r="G274" s="210"/>
      <c r="H274" s="210"/>
      <c r="I274" s="213"/>
      <c r="J274" s="224">
        <f>BK274</f>
        <v>0</v>
      </c>
      <c r="K274" s="210"/>
      <c r="L274" s="215"/>
      <c r="M274" s="216"/>
      <c r="N274" s="217"/>
      <c r="O274" s="217"/>
      <c r="P274" s="218">
        <f>SUM(P275:P276)</f>
        <v>0</v>
      </c>
      <c r="Q274" s="217"/>
      <c r="R274" s="218">
        <f>SUM(R275:R276)</f>
        <v>0</v>
      </c>
      <c r="S274" s="217"/>
      <c r="T274" s="219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0" t="s">
        <v>171</v>
      </c>
      <c r="AT274" s="221" t="s">
        <v>75</v>
      </c>
      <c r="AU274" s="221" t="s">
        <v>83</v>
      </c>
      <c r="AY274" s="220" t="s">
        <v>138</v>
      </c>
      <c r="BK274" s="222">
        <f>SUM(BK275:BK276)</f>
        <v>0</v>
      </c>
    </row>
    <row r="275" s="2" customFormat="1" ht="16.5" customHeight="1">
      <c r="A275" s="37"/>
      <c r="B275" s="38"/>
      <c r="C275" s="225" t="s">
        <v>400</v>
      </c>
      <c r="D275" s="225" t="s">
        <v>141</v>
      </c>
      <c r="E275" s="226" t="s">
        <v>401</v>
      </c>
      <c r="F275" s="227" t="s">
        <v>402</v>
      </c>
      <c r="G275" s="228" t="s">
        <v>403</v>
      </c>
      <c r="H275" s="229">
        <v>1</v>
      </c>
      <c r="I275" s="230"/>
      <c r="J275" s="231">
        <f>ROUND(I275*H275,2)</f>
        <v>0</v>
      </c>
      <c r="K275" s="227" t="s">
        <v>1</v>
      </c>
      <c r="L275" s="43"/>
      <c r="M275" s="232" t="s">
        <v>1</v>
      </c>
      <c r="N275" s="233" t="s">
        <v>41</v>
      </c>
      <c r="O275" s="90"/>
      <c r="P275" s="234">
        <f>O275*H275</f>
        <v>0</v>
      </c>
      <c r="Q275" s="234">
        <v>0</v>
      </c>
      <c r="R275" s="234">
        <f>Q275*H275</f>
        <v>0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404</v>
      </c>
      <c r="AT275" s="236" t="s">
        <v>141</v>
      </c>
      <c r="AU275" s="236" t="s">
        <v>85</v>
      </c>
      <c r="AY275" s="16" t="s">
        <v>138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83</v>
      </c>
      <c r="BK275" s="237">
        <f>ROUND(I275*H275,2)</f>
        <v>0</v>
      </c>
      <c r="BL275" s="16" t="s">
        <v>404</v>
      </c>
      <c r="BM275" s="236" t="s">
        <v>405</v>
      </c>
    </row>
    <row r="276" s="13" customFormat="1">
      <c r="A276" s="13"/>
      <c r="B276" s="253"/>
      <c r="C276" s="254"/>
      <c r="D276" s="255" t="s">
        <v>154</v>
      </c>
      <c r="E276" s="256" t="s">
        <v>1</v>
      </c>
      <c r="F276" s="257" t="s">
        <v>83</v>
      </c>
      <c r="G276" s="254"/>
      <c r="H276" s="258">
        <v>1</v>
      </c>
      <c r="I276" s="259"/>
      <c r="J276" s="254"/>
      <c r="K276" s="254"/>
      <c r="L276" s="260"/>
      <c r="M276" s="277"/>
      <c r="N276" s="278"/>
      <c r="O276" s="278"/>
      <c r="P276" s="278"/>
      <c r="Q276" s="278"/>
      <c r="R276" s="278"/>
      <c r="S276" s="278"/>
      <c r="T276" s="27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4" t="s">
        <v>154</v>
      </c>
      <c r="AU276" s="264" t="s">
        <v>85</v>
      </c>
      <c r="AV276" s="13" t="s">
        <v>85</v>
      </c>
      <c r="AW276" s="13" t="s">
        <v>32</v>
      </c>
      <c r="AX276" s="13" t="s">
        <v>83</v>
      </c>
      <c r="AY276" s="264" t="s">
        <v>138</v>
      </c>
    </row>
    <row r="277" s="2" customFormat="1" ht="6.96" customHeight="1">
      <c r="A277" s="37"/>
      <c r="B277" s="65"/>
      <c r="C277" s="66"/>
      <c r="D277" s="66"/>
      <c r="E277" s="66"/>
      <c r="F277" s="66"/>
      <c r="G277" s="66"/>
      <c r="H277" s="66"/>
      <c r="I277" s="66"/>
      <c r="J277" s="66"/>
      <c r="K277" s="66"/>
      <c r="L277" s="43"/>
      <c r="M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</row>
  </sheetData>
  <sheetProtection sheet="1" autoFilter="0" formatColumns="0" formatRows="0" objects="1" scenarios="1" spinCount="100000" saltValue="7JR+tajd7yLMTYxwINYKfkoR/yCIlbnFy+QntBaQQYlfzdXZg8MR2KkuvPVlsCBJ3i3aN+7TJ0JdbHwLSyclsw==" hashValue="lVWv3cgGeW/PW7t6rQYawfpsEokg43hxbXmSSZ8SPPOFz42vVIknB1/eekgLlhDJNiQlHB/aZro2sWa8lPY1hg==" algorithmName="SHA-512" password="CC35"/>
  <autoFilter ref="C137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hyperlinks>
    <hyperlink ref="F142" r:id="rId1" display="https://podminky.urs.cz/item/CS_URS_2022_01/871251211"/>
    <hyperlink ref="F147" r:id="rId2" display="https://podminky.urs.cz/item/CS_URS_2022_01/871321211"/>
    <hyperlink ref="F156" r:id="rId3" display="https://podminky.urs.cz/item/CS_URS_2022_01/943211112"/>
    <hyperlink ref="F163" r:id="rId4" display="https://podminky.urs.cz/item/CS_URS_2022_01/943211812"/>
    <hyperlink ref="F168" r:id="rId5" display="https://podminky.urs.cz/item/CS_URS_2022_01/767996703"/>
    <hyperlink ref="F181" r:id="rId6" display="https://podminky.urs.cz/item/CS_URS_2022_01/997013213"/>
    <hyperlink ref="F183" r:id="rId7" display="https://podminky.urs.cz/item/CS_URS_2022_01/997013501"/>
    <hyperlink ref="F185" r:id="rId8" display="https://podminky.urs.cz/item/CS_URS_2022_01/997013509"/>
    <hyperlink ref="F188" r:id="rId9" display="https://podminky.urs.cz/item/CS_URS_2022_01/997013871"/>
    <hyperlink ref="F193" r:id="rId10" display="https://podminky.urs.cz/item/CS_URS_2022_01/767591012"/>
    <hyperlink ref="F197" r:id="rId11" display="https://podminky.urs.cz/item/CS_URS_2022_01/767591021"/>
    <hyperlink ref="F200" r:id="rId12" display="https://podminky.urs.cz/item/CS_URS_2022_01/767991004"/>
    <hyperlink ref="F203" r:id="rId13" display="https://podminky.urs.cz/item/CS_URS_2022_01/767991005"/>
    <hyperlink ref="F206" r:id="rId14" display="https://podminky.urs.cz/item/CS_URS_2022_01/998767102"/>
    <hyperlink ref="F208" r:id="rId15" display="https://podminky.urs.cz/item/CS_URS_2022_01/998767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95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NPK a.s., Pardubická nemocnice, Výstavba pavilonu CUP s centralizací akutních provozů - Akt. a doprac. projek. dokument.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4. 3. 2022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ROUND((SUM(BE124:BE244)),  2)</f>
        <v>0</v>
      </c>
      <c r="G33" s="37"/>
      <c r="H33" s="37"/>
      <c r="I33" s="163">
        <v>0.20999999999999999</v>
      </c>
      <c r="J33" s="162">
        <f>ROUND(((SUM(BE124:BE244))*I33),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ROUND((SUM(BF124:BF244)),  2)</f>
        <v>0</v>
      </c>
      <c r="G34" s="37"/>
      <c r="H34" s="37"/>
      <c r="I34" s="163">
        <v>0.14999999999999999</v>
      </c>
      <c r="J34" s="162">
        <f>ROUND(((SUM(BF124:BF244))*I34),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ROUND((SUM(BG124:BG244)),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ROUND((SUM(BH124:BH244)),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ROUND((SUM(BI124:BI244)),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NPK a.s., Pardubická nemocnice, Výstavba pavilonu CUP s centralizací akutních provozů - Akt. a doprac. projek. dokument.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OVN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4. 3. 2022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Pardubický kraj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Avuk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101</v>
      </c>
      <c r="D94" s="184"/>
      <c r="E94" s="184"/>
      <c r="F94" s="184"/>
      <c r="G94" s="184"/>
      <c r="H94" s="184"/>
      <c r="I94" s="184"/>
      <c r="J94" s="185" t="s">
        <v>102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103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87"/>
      <c r="C97" s="188"/>
      <c r="D97" s="189" t="s">
        <v>121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407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408</v>
      </c>
      <c r="E99" s="195"/>
      <c r="F99" s="195"/>
      <c r="G99" s="195"/>
      <c r="H99" s="195"/>
      <c r="I99" s="195"/>
      <c r="J99" s="196">
        <f>J139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122</v>
      </c>
      <c r="E100" s="195"/>
      <c r="F100" s="195"/>
      <c r="G100" s="195"/>
      <c r="H100" s="195"/>
      <c r="I100" s="195"/>
      <c r="J100" s="196">
        <f>J183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409</v>
      </c>
      <c r="E101" s="195"/>
      <c r="F101" s="195"/>
      <c r="G101" s="195"/>
      <c r="H101" s="195"/>
      <c r="I101" s="195"/>
      <c r="J101" s="196">
        <f>J200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410</v>
      </c>
      <c r="E102" s="195"/>
      <c r="F102" s="195"/>
      <c r="G102" s="195"/>
      <c r="H102" s="195"/>
      <c r="I102" s="195"/>
      <c r="J102" s="196">
        <f>J204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411</v>
      </c>
      <c r="E103" s="195"/>
      <c r="F103" s="195"/>
      <c r="G103" s="195"/>
      <c r="H103" s="195"/>
      <c r="I103" s="195"/>
      <c r="J103" s="196">
        <f>J210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412</v>
      </c>
      <c r="E104" s="195"/>
      <c r="F104" s="195"/>
      <c r="G104" s="195"/>
      <c r="H104" s="195"/>
      <c r="I104" s="195"/>
      <c r="J104" s="196">
        <f>J229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82" t="str">
        <f>E7</f>
        <v>NPK a.s., Pardubická nemocnice, Výstavba pavilonu CUP s centralizací akutních provozů - Akt. a doprac. projek. dokument.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OVN - Ostatní a vedlejší náklady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Pardubice</v>
      </c>
      <c r="G118" s="39"/>
      <c r="H118" s="39"/>
      <c r="I118" s="31" t="s">
        <v>22</v>
      </c>
      <c r="J118" s="78" t="str">
        <f>IF(J12="","",J12)</f>
        <v>4. 3. 2022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9"/>
      <c r="E120" s="39"/>
      <c r="F120" s="26" t="str">
        <f>E15</f>
        <v>Pardubický kraj</v>
      </c>
      <c r="G120" s="39"/>
      <c r="H120" s="39"/>
      <c r="I120" s="31" t="s">
        <v>30</v>
      </c>
      <c r="J120" s="35" t="str">
        <f>E21</f>
        <v>Penta Projekt s.r.o., Mrštíkova 12, Jihlava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Ing. Avuk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124</v>
      </c>
      <c r="D123" s="201" t="s">
        <v>61</v>
      </c>
      <c r="E123" s="201" t="s">
        <v>57</v>
      </c>
      <c r="F123" s="201" t="s">
        <v>58</v>
      </c>
      <c r="G123" s="201" t="s">
        <v>125</v>
      </c>
      <c r="H123" s="201" t="s">
        <v>126</v>
      </c>
      <c r="I123" s="201" t="s">
        <v>127</v>
      </c>
      <c r="J123" s="201" t="s">
        <v>102</v>
      </c>
      <c r="K123" s="202" t="s">
        <v>128</v>
      </c>
      <c r="L123" s="203"/>
      <c r="M123" s="99" t="s">
        <v>1</v>
      </c>
      <c r="N123" s="100" t="s">
        <v>40</v>
      </c>
      <c r="O123" s="100" t="s">
        <v>129</v>
      </c>
      <c r="P123" s="100" t="s">
        <v>130</v>
      </c>
      <c r="Q123" s="100" t="s">
        <v>131</v>
      </c>
      <c r="R123" s="100" t="s">
        <v>132</v>
      </c>
      <c r="S123" s="100" t="s">
        <v>133</v>
      </c>
      <c r="T123" s="101" t="s">
        <v>134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135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</f>
        <v>0</v>
      </c>
      <c r="Q124" s="103"/>
      <c r="R124" s="206">
        <f>R125</f>
        <v>0</v>
      </c>
      <c r="S124" s="103"/>
      <c r="T124" s="207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104</v>
      </c>
      <c r="BK124" s="208">
        <f>BK125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396</v>
      </c>
      <c r="F125" s="212" t="s">
        <v>397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P126+P139+P183+P200+P204+P210+P229</f>
        <v>0</v>
      </c>
      <c r="Q125" s="217"/>
      <c r="R125" s="218">
        <f>R126+R139+R183+R200+R204+R210+R229</f>
        <v>0</v>
      </c>
      <c r="S125" s="217"/>
      <c r="T125" s="219">
        <f>T126+T139+T183+T200+T204+T210+T229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171</v>
      </c>
      <c r="AT125" s="221" t="s">
        <v>75</v>
      </c>
      <c r="AU125" s="221" t="s">
        <v>76</v>
      </c>
      <c r="AY125" s="220" t="s">
        <v>138</v>
      </c>
      <c r="BK125" s="222">
        <f>BK126+BK139+BK183+BK200+BK204+BK210+BK229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413</v>
      </c>
      <c r="F126" s="223" t="s">
        <v>414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SUM(P127:P138)</f>
        <v>0</v>
      </c>
      <c r="Q126" s="217"/>
      <c r="R126" s="218">
        <f>SUM(R127:R138)</f>
        <v>0</v>
      </c>
      <c r="S126" s="217"/>
      <c r="T126" s="219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171</v>
      </c>
      <c r="AT126" s="221" t="s">
        <v>75</v>
      </c>
      <c r="AU126" s="221" t="s">
        <v>83</v>
      </c>
      <c r="AY126" s="220" t="s">
        <v>138</v>
      </c>
      <c r="BK126" s="222">
        <f>SUM(BK127:BK138)</f>
        <v>0</v>
      </c>
    </row>
    <row r="127" s="2" customFormat="1" ht="16.5" customHeight="1">
      <c r="A127" s="37"/>
      <c r="B127" s="38"/>
      <c r="C127" s="225" t="s">
        <v>83</v>
      </c>
      <c r="D127" s="225" t="s">
        <v>141</v>
      </c>
      <c r="E127" s="226" t="s">
        <v>415</v>
      </c>
      <c r="F127" s="227" t="s">
        <v>416</v>
      </c>
      <c r="G127" s="228" t="s">
        <v>417</v>
      </c>
      <c r="H127" s="229">
        <v>1</v>
      </c>
      <c r="I127" s="230"/>
      <c r="J127" s="231">
        <f>ROUND(I127*H127,2)</f>
        <v>0</v>
      </c>
      <c r="K127" s="227" t="s">
        <v>1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404</v>
      </c>
      <c r="AT127" s="236" t="s">
        <v>141</v>
      </c>
      <c r="AU127" s="236" t="s">
        <v>85</v>
      </c>
      <c r="AY127" s="16" t="s">
        <v>138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83</v>
      </c>
      <c r="BK127" s="237">
        <f>ROUND(I127*H127,2)</f>
        <v>0</v>
      </c>
      <c r="BL127" s="16" t="s">
        <v>404</v>
      </c>
      <c r="BM127" s="236" t="s">
        <v>418</v>
      </c>
    </row>
    <row r="128" s="14" customFormat="1">
      <c r="A128" s="14"/>
      <c r="B128" s="265"/>
      <c r="C128" s="266"/>
      <c r="D128" s="255" t="s">
        <v>154</v>
      </c>
      <c r="E128" s="267" t="s">
        <v>1</v>
      </c>
      <c r="F128" s="268" t="s">
        <v>419</v>
      </c>
      <c r="G128" s="266"/>
      <c r="H128" s="267" t="s">
        <v>1</v>
      </c>
      <c r="I128" s="269"/>
      <c r="J128" s="266"/>
      <c r="K128" s="266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154</v>
      </c>
      <c r="AU128" s="274" t="s">
        <v>85</v>
      </c>
      <c r="AV128" s="14" t="s">
        <v>83</v>
      </c>
      <c r="AW128" s="14" t="s">
        <v>32</v>
      </c>
      <c r="AX128" s="14" t="s">
        <v>76</v>
      </c>
      <c r="AY128" s="274" t="s">
        <v>138</v>
      </c>
    </row>
    <row r="129" s="14" customFormat="1">
      <c r="A129" s="14"/>
      <c r="B129" s="265"/>
      <c r="C129" s="266"/>
      <c r="D129" s="255" t="s">
        <v>154</v>
      </c>
      <c r="E129" s="267" t="s">
        <v>1</v>
      </c>
      <c r="F129" s="268" t="s">
        <v>420</v>
      </c>
      <c r="G129" s="266"/>
      <c r="H129" s="267" t="s">
        <v>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4" t="s">
        <v>154</v>
      </c>
      <c r="AU129" s="274" t="s">
        <v>85</v>
      </c>
      <c r="AV129" s="14" t="s">
        <v>83</v>
      </c>
      <c r="AW129" s="14" t="s">
        <v>32</v>
      </c>
      <c r="AX129" s="14" t="s">
        <v>76</v>
      </c>
      <c r="AY129" s="274" t="s">
        <v>138</v>
      </c>
    </row>
    <row r="130" s="14" customFormat="1">
      <c r="A130" s="14"/>
      <c r="B130" s="265"/>
      <c r="C130" s="266"/>
      <c r="D130" s="255" t="s">
        <v>154</v>
      </c>
      <c r="E130" s="267" t="s">
        <v>1</v>
      </c>
      <c r="F130" s="268" t="s">
        <v>421</v>
      </c>
      <c r="G130" s="266"/>
      <c r="H130" s="267" t="s">
        <v>1</v>
      </c>
      <c r="I130" s="269"/>
      <c r="J130" s="266"/>
      <c r="K130" s="266"/>
      <c r="L130" s="270"/>
      <c r="M130" s="271"/>
      <c r="N130" s="272"/>
      <c r="O130" s="272"/>
      <c r="P130" s="272"/>
      <c r="Q130" s="272"/>
      <c r="R130" s="272"/>
      <c r="S130" s="272"/>
      <c r="T130" s="27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4" t="s">
        <v>154</v>
      </c>
      <c r="AU130" s="274" t="s">
        <v>85</v>
      </c>
      <c r="AV130" s="14" t="s">
        <v>83</v>
      </c>
      <c r="AW130" s="14" t="s">
        <v>32</v>
      </c>
      <c r="AX130" s="14" t="s">
        <v>76</v>
      </c>
      <c r="AY130" s="274" t="s">
        <v>138</v>
      </c>
    </row>
    <row r="131" s="14" customFormat="1">
      <c r="A131" s="14"/>
      <c r="B131" s="265"/>
      <c r="C131" s="266"/>
      <c r="D131" s="255" t="s">
        <v>154</v>
      </c>
      <c r="E131" s="267" t="s">
        <v>1</v>
      </c>
      <c r="F131" s="268" t="s">
        <v>422</v>
      </c>
      <c r="G131" s="266"/>
      <c r="H131" s="267" t="s">
        <v>1</v>
      </c>
      <c r="I131" s="269"/>
      <c r="J131" s="266"/>
      <c r="K131" s="266"/>
      <c r="L131" s="270"/>
      <c r="M131" s="271"/>
      <c r="N131" s="272"/>
      <c r="O131" s="272"/>
      <c r="P131" s="272"/>
      <c r="Q131" s="272"/>
      <c r="R131" s="272"/>
      <c r="S131" s="272"/>
      <c r="T131" s="27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4" t="s">
        <v>154</v>
      </c>
      <c r="AU131" s="274" t="s">
        <v>85</v>
      </c>
      <c r="AV131" s="14" t="s">
        <v>83</v>
      </c>
      <c r="AW131" s="14" t="s">
        <v>32</v>
      </c>
      <c r="AX131" s="14" t="s">
        <v>76</v>
      </c>
      <c r="AY131" s="274" t="s">
        <v>138</v>
      </c>
    </row>
    <row r="132" s="14" customFormat="1">
      <c r="A132" s="14"/>
      <c r="B132" s="265"/>
      <c r="C132" s="266"/>
      <c r="D132" s="255" t="s">
        <v>154</v>
      </c>
      <c r="E132" s="267" t="s">
        <v>1</v>
      </c>
      <c r="F132" s="268" t="s">
        <v>423</v>
      </c>
      <c r="G132" s="266"/>
      <c r="H132" s="267" t="s">
        <v>1</v>
      </c>
      <c r="I132" s="269"/>
      <c r="J132" s="266"/>
      <c r="K132" s="266"/>
      <c r="L132" s="270"/>
      <c r="M132" s="271"/>
      <c r="N132" s="272"/>
      <c r="O132" s="272"/>
      <c r="P132" s="272"/>
      <c r="Q132" s="272"/>
      <c r="R132" s="272"/>
      <c r="S132" s="272"/>
      <c r="T132" s="27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4" t="s">
        <v>154</v>
      </c>
      <c r="AU132" s="274" t="s">
        <v>85</v>
      </c>
      <c r="AV132" s="14" t="s">
        <v>83</v>
      </c>
      <c r="AW132" s="14" t="s">
        <v>32</v>
      </c>
      <c r="AX132" s="14" t="s">
        <v>76</v>
      </c>
      <c r="AY132" s="274" t="s">
        <v>138</v>
      </c>
    </row>
    <row r="133" s="13" customFormat="1">
      <c r="A133" s="13"/>
      <c r="B133" s="253"/>
      <c r="C133" s="254"/>
      <c r="D133" s="255" t="s">
        <v>154</v>
      </c>
      <c r="E133" s="256" t="s">
        <v>1</v>
      </c>
      <c r="F133" s="257" t="s">
        <v>83</v>
      </c>
      <c r="G133" s="254"/>
      <c r="H133" s="258">
        <v>1</v>
      </c>
      <c r="I133" s="259"/>
      <c r="J133" s="254"/>
      <c r="K133" s="254"/>
      <c r="L133" s="260"/>
      <c r="M133" s="261"/>
      <c r="N133" s="262"/>
      <c r="O133" s="262"/>
      <c r="P133" s="262"/>
      <c r="Q133" s="262"/>
      <c r="R133" s="262"/>
      <c r="S133" s="262"/>
      <c r="T133" s="26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4" t="s">
        <v>154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138</v>
      </c>
    </row>
    <row r="134" s="2" customFormat="1" ht="16.5" customHeight="1">
      <c r="A134" s="37"/>
      <c r="B134" s="38"/>
      <c r="C134" s="225" t="s">
        <v>85</v>
      </c>
      <c r="D134" s="225" t="s">
        <v>141</v>
      </c>
      <c r="E134" s="226" t="s">
        <v>424</v>
      </c>
      <c r="F134" s="227" t="s">
        <v>425</v>
      </c>
      <c r="G134" s="228" t="s">
        <v>417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404</v>
      </c>
      <c r="AT134" s="236" t="s">
        <v>141</v>
      </c>
      <c r="AU134" s="236" t="s">
        <v>85</v>
      </c>
      <c r="AY134" s="16" t="s">
        <v>138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83</v>
      </c>
      <c r="BK134" s="237">
        <f>ROUND(I134*H134,2)</f>
        <v>0</v>
      </c>
      <c r="BL134" s="16" t="s">
        <v>404</v>
      </c>
      <c r="BM134" s="236" t="s">
        <v>426</v>
      </c>
    </row>
    <row r="135" s="14" customFormat="1">
      <c r="A135" s="14"/>
      <c r="B135" s="265"/>
      <c r="C135" s="266"/>
      <c r="D135" s="255" t="s">
        <v>154</v>
      </c>
      <c r="E135" s="267" t="s">
        <v>1</v>
      </c>
      <c r="F135" s="268" t="s">
        <v>427</v>
      </c>
      <c r="G135" s="266"/>
      <c r="H135" s="267" t="s">
        <v>1</v>
      </c>
      <c r="I135" s="269"/>
      <c r="J135" s="266"/>
      <c r="K135" s="266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154</v>
      </c>
      <c r="AU135" s="274" t="s">
        <v>85</v>
      </c>
      <c r="AV135" s="14" t="s">
        <v>83</v>
      </c>
      <c r="AW135" s="14" t="s">
        <v>32</v>
      </c>
      <c r="AX135" s="14" t="s">
        <v>76</v>
      </c>
      <c r="AY135" s="274" t="s">
        <v>138</v>
      </c>
    </row>
    <row r="136" s="14" customFormat="1">
      <c r="A136" s="14"/>
      <c r="B136" s="265"/>
      <c r="C136" s="266"/>
      <c r="D136" s="255" t="s">
        <v>154</v>
      </c>
      <c r="E136" s="267" t="s">
        <v>1</v>
      </c>
      <c r="F136" s="268" t="s">
        <v>428</v>
      </c>
      <c r="G136" s="266"/>
      <c r="H136" s="267" t="s">
        <v>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154</v>
      </c>
      <c r="AU136" s="274" t="s">
        <v>85</v>
      </c>
      <c r="AV136" s="14" t="s">
        <v>83</v>
      </c>
      <c r="AW136" s="14" t="s">
        <v>32</v>
      </c>
      <c r="AX136" s="14" t="s">
        <v>76</v>
      </c>
      <c r="AY136" s="274" t="s">
        <v>138</v>
      </c>
    </row>
    <row r="137" s="14" customFormat="1">
      <c r="A137" s="14"/>
      <c r="B137" s="265"/>
      <c r="C137" s="266"/>
      <c r="D137" s="255" t="s">
        <v>154</v>
      </c>
      <c r="E137" s="267" t="s">
        <v>1</v>
      </c>
      <c r="F137" s="268" t="s">
        <v>429</v>
      </c>
      <c r="G137" s="266"/>
      <c r="H137" s="267" t="s">
        <v>1</v>
      </c>
      <c r="I137" s="269"/>
      <c r="J137" s="266"/>
      <c r="K137" s="266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154</v>
      </c>
      <c r="AU137" s="274" t="s">
        <v>85</v>
      </c>
      <c r="AV137" s="14" t="s">
        <v>83</v>
      </c>
      <c r="AW137" s="14" t="s">
        <v>32</v>
      </c>
      <c r="AX137" s="14" t="s">
        <v>76</v>
      </c>
      <c r="AY137" s="274" t="s">
        <v>138</v>
      </c>
    </row>
    <row r="138" s="13" customFormat="1">
      <c r="A138" s="13"/>
      <c r="B138" s="253"/>
      <c r="C138" s="254"/>
      <c r="D138" s="255" t="s">
        <v>154</v>
      </c>
      <c r="E138" s="256" t="s">
        <v>1</v>
      </c>
      <c r="F138" s="257" t="s">
        <v>83</v>
      </c>
      <c r="G138" s="254"/>
      <c r="H138" s="258">
        <v>1</v>
      </c>
      <c r="I138" s="259"/>
      <c r="J138" s="254"/>
      <c r="K138" s="254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154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138</v>
      </c>
    </row>
    <row r="139" s="12" customFormat="1" ht="22.8" customHeight="1">
      <c r="A139" s="12"/>
      <c r="B139" s="209"/>
      <c r="C139" s="210"/>
      <c r="D139" s="211" t="s">
        <v>75</v>
      </c>
      <c r="E139" s="223" t="s">
        <v>430</v>
      </c>
      <c r="F139" s="223" t="s">
        <v>431</v>
      </c>
      <c r="G139" s="210"/>
      <c r="H139" s="210"/>
      <c r="I139" s="213"/>
      <c r="J139" s="224">
        <f>BK139</f>
        <v>0</v>
      </c>
      <c r="K139" s="210"/>
      <c r="L139" s="215"/>
      <c r="M139" s="216"/>
      <c r="N139" s="217"/>
      <c r="O139" s="217"/>
      <c r="P139" s="218">
        <f>SUM(P140:P182)</f>
        <v>0</v>
      </c>
      <c r="Q139" s="217"/>
      <c r="R139" s="218">
        <f>SUM(R140:R182)</f>
        <v>0</v>
      </c>
      <c r="S139" s="217"/>
      <c r="T139" s="219">
        <f>SUM(T140:T182)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171</v>
      </c>
      <c r="AT139" s="221" t="s">
        <v>75</v>
      </c>
      <c r="AU139" s="221" t="s">
        <v>83</v>
      </c>
      <c r="AY139" s="220" t="s">
        <v>138</v>
      </c>
      <c r="BK139" s="222">
        <f>SUM(BK140:BK182)</f>
        <v>0</v>
      </c>
    </row>
    <row r="140" s="2" customFormat="1" ht="16.5" customHeight="1">
      <c r="A140" s="37"/>
      <c r="B140" s="38"/>
      <c r="C140" s="225" t="s">
        <v>157</v>
      </c>
      <c r="D140" s="225" t="s">
        <v>141</v>
      </c>
      <c r="E140" s="226" t="s">
        <v>432</v>
      </c>
      <c r="F140" s="227" t="s">
        <v>431</v>
      </c>
      <c r="G140" s="228" t="s">
        <v>417</v>
      </c>
      <c r="H140" s="229">
        <v>1</v>
      </c>
      <c r="I140" s="230"/>
      <c r="J140" s="231">
        <f>ROUND(I140*H140,2)</f>
        <v>0</v>
      </c>
      <c r="K140" s="227" t="s">
        <v>1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404</v>
      </c>
      <c r="AT140" s="236" t="s">
        <v>141</v>
      </c>
      <c r="AU140" s="236" t="s">
        <v>85</v>
      </c>
      <c r="AY140" s="16" t="s">
        <v>138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83</v>
      </c>
      <c r="BK140" s="237">
        <f>ROUND(I140*H140,2)</f>
        <v>0</v>
      </c>
      <c r="BL140" s="16" t="s">
        <v>404</v>
      </c>
      <c r="BM140" s="236" t="s">
        <v>433</v>
      </c>
    </row>
    <row r="141" s="14" customFormat="1">
      <c r="A141" s="14"/>
      <c r="B141" s="265"/>
      <c r="C141" s="266"/>
      <c r="D141" s="255" t="s">
        <v>154</v>
      </c>
      <c r="E141" s="267" t="s">
        <v>1</v>
      </c>
      <c r="F141" s="268" t="s">
        <v>434</v>
      </c>
      <c r="G141" s="266"/>
      <c r="H141" s="267" t="s">
        <v>1</v>
      </c>
      <c r="I141" s="269"/>
      <c r="J141" s="266"/>
      <c r="K141" s="266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154</v>
      </c>
      <c r="AU141" s="274" t="s">
        <v>85</v>
      </c>
      <c r="AV141" s="14" t="s">
        <v>83</v>
      </c>
      <c r="AW141" s="14" t="s">
        <v>32</v>
      </c>
      <c r="AX141" s="14" t="s">
        <v>76</v>
      </c>
      <c r="AY141" s="274" t="s">
        <v>138</v>
      </c>
    </row>
    <row r="142" s="14" customFormat="1">
      <c r="A142" s="14"/>
      <c r="B142" s="265"/>
      <c r="C142" s="266"/>
      <c r="D142" s="255" t="s">
        <v>154</v>
      </c>
      <c r="E142" s="267" t="s">
        <v>1</v>
      </c>
      <c r="F142" s="268" t="s">
        <v>435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154</v>
      </c>
      <c r="AU142" s="274" t="s">
        <v>85</v>
      </c>
      <c r="AV142" s="14" t="s">
        <v>83</v>
      </c>
      <c r="AW142" s="14" t="s">
        <v>32</v>
      </c>
      <c r="AX142" s="14" t="s">
        <v>76</v>
      </c>
      <c r="AY142" s="274" t="s">
        <v>138</v>
      </c>
    </row>
    <row r="143" s="14" customFormat="1">
      <c r="A143" s="14"/>
      <c r="B143" s="265"/>
      <c r="C143" s="266"/>
      <c r="D143" s="255" t="s">
        <v>154</v>
      </c>
      <c r="E143" s="267" t="s">
        <v>1</v>
      </c>
      <c r="F143" s="268" t="s">
        <v>436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154</v>
      </c>
      <c r="AU143" s="274" t="s">
        <v>85</v>
      </c>
      <c r="AV143" s="14" t="s">
        <v>83</v>
      </c>
      <c r="AW143" s="14" t="s">
        <v>32</v>
      </c>
      <c r="AX143" s="14" t="s">
        <v>76</v>
      </c>
      <c r="AY143" s="274" t="s">
        <v>138</v>
      </c>
    </row>
    <row r="144" s="14" customFormat="1">
      <c r="A144" s="14"/>
      <c r="B144" s="265"/>
      <c r="C144" s="266"/>
      <c r="D144" s="255" t="s">
        <v>154</v>
      </c>
      <c r="E144" s="267" t="s">
        <v>1</v>
      </c>
      <c r="F144" s="268" t="s">
        <v>437</v>
      </c>
      <c r="G144" s="266"/>
      <c r="H144" s="267" t="s">
        <v>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154</v>
      </c>
      <c r="AU144" s="274" t="s">
        <v>85</v>
      </c>
      <c r="AV144" s="14" t="s">
        <v>83</v>
      </c>
      <c r="AW144" s="14" t="s">
        <v>32</v>
      </c>
      <c r="AX144" s="14" t="s">
        <v>76</v>
      </c>
      <c r="AY144" s="274" t="s">
        <v>138</v>
      </c>
    </row>
    <row r="145" s="14" customFormat="1">
      <c r="A145" s="14"/>
      <c r="B145" s="265"/>
      <c r="C145" s="266"/>
      <c r="D145" s="255" t="s">
        <v>154</v>
      </c>
      <c r="E145" s="267" t="s">
        <v>1</v>
      </c>
      <c r="F145" s="268" t="s">
        <v>438</v>
      </c>
      <c r="G145" s="266"/>
      <c r="H145" s="267" t="s">
        <v>1</v>
      </c>
      <c r="I145" s="269"/>
      <c r="J145" s="266"/>
      <c r="K145" s="266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154</v>
      </c>
      <c r="AU145" s="274" t="s">
        <v>85</v>
      </c>
      <c r="AV145" s="14" t="s">
        <v>83</v>
      </c>
      <c r="AW145" s="14" t="s">
        <v>32</v>
      </c>
      <c r="AX145" s="14" t="s">
        <v>76</v>
      </c>
      <c r="AY145" s="274" t="s">
        <v>138</v>
      </c>
    </row>
    <row r="146" s="14" customFormat="1">
      <c r="A146" s="14"/>
      <c r="B146" s="265"/>
      <c r="C146" s="266"/>
      <c r="D146" s="255" t="s">
        <v>154</v>
      </c>
      <c r="E146" s="267" t="s">
        <v>1</v>
      </c>
      <c r="F146" s="268" t="s">
        <v>439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154</v>
      </c>
      <c r="AU146" s="274" t="s">
        <v>85</v>
      </c>
      <c r="AV146" s="14" t="s">
        <v>83</v>
      </c>
      <c r="AW146" s="14" t="s">
        <v>32</v>
      </c>
      <c r="AX146" s="14" t="s">
        <v>76</v>
      </c>
      <c r="AY146" s="274" t="s">
        <v>138</v>
      </c>
    </row>
    <row r="147" s="14" customFormat="1">
      <c r="A147" s="14"/>
      <c r="B147" s="265"/>
      <c r="C147" s="266"/>
      <c r="D147" s="255" t="s">
        <v>154</v>
      </c>
      <c r="E147" s="267" t="s">
        <v>1</v>
      </c>
      <c r="F147" s="268" t="s">
        <v>440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154</v>
      </c>
      <c r="AU147" s="274" t="s">
        <v>85</v>
      </c>
      <c r="AV147" s="14" t="s">
        <v>83</v>
      </c>
      <c r="AW147" s="14" t="s">
        <v>32</v>
      </c>
      <c r="AX147" s="14" t="s">
        <v>76</v>
      </c>
      <c r="AY147" s="274" t="s">
        <v>138</v>
      </c>
    </row>
    <row r="148" s="14" customFormat="1">
      <c r="A148" s="14"/>
      <c r="B148" s="265"/>
      <c r="C148" s="266"/>
      <c r="D148" s="255" t="s">
        <v>154</v>
      </c>
      <c r="E148" s="267" t="s">
        <v>1</v>
      </c>
      <c r="F148" s="268" t="s">
        <v>441</v>
      </c>
      <c r="G148" s="266"/>
      <c r="H148" s="267" t="s">
        <v>1</v>
      </c>
      <c r="I148" s="269"/>
      <c r="J148" s="266"/>
      <c r="K148" s="266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154</v>
      </c>
      <c r="AU148" s="274" t="s">
        <v>85</v>
      </c>
      <c r="AV148" s="14" t="s">
        <v>83</v>
      </c>
      <c r="AW148" s="14" t="s">
        <v>32</v>
      </c>
      <c r="AX148" s="14" t="s">
        <v>76</v>
      </c>
      <c r="AY148" s="274" t="s">
        <v>138</v>
      </c>
    </row>
    <row r="149" s="14" customFormat="1">
      <c r="A149" s="14"/>
      <c r="B149" s="265"/>
      <c r="C149" s="266"/>
      <c r="D149" s="255" t="s">
        <v>154</v>
      </c>
      <c r="E149" s="267" t="s">
        <v>1</v>
      </c>
      <c r="F149" s="268" t="s">
        <v>442</v>
      </c>
      <c r="G149" s="266"/>
      <c r="H149" s="267" t="s">
        <v>1</v>
      </c>
      <c r="I149" s="269"/>
      <c r="J149" s="266"/>
      <c r="K149" s="266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154</v>
      </c>
      <c r="AU149" s="274" t="s">
        <v>85</v>
      </c>
      <c r="AV149" s="14" t="s">
        <v>83</v>
      </c>
      <c r="AW149" s="14" t="s">
        <v>32</v>
      </c>
      <c r="AX149" s="14" t="s">
        <v>76</v>
      </c>
      <c r="AY149" s="274" t="s">
        <v>138</v>
      </c>
    </row>
    <row r="150" s="14" customFormat="1">
      <c r="A150" s="14"/>
      <c r="B150" s="265"/>
      <c r="C150" s="266"/>
      <c r="D150" s="255" t="s">
        <v>154</v>
      </c>
      <c r="E150" s="267" t="s">
        <v>1</v>
      </c>
      <c r="F150" s="268" t="s">
        <v>443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154</v>
      </c>
      <c r="AU150" s="274" t="s">
        <v>85</v>
      </c>
      <c r="AV150" s="14" t="s">
        <v>83</v>
      </c>
      <c r="AW150" s="14" t="s">
        <v>32</v>
      </c>
      <c r="AX150" s="14" t="s">
        <v>76</v>
      </c>
      <c r="AY150" s="274" t="s">
        <v>138</v>
      </c>
    </row>
    <row r="151" s="14" customFormat="1">
      <c r="A151" s="14"/>
      <c r="B151" s="265"/>
      <c r="C151" s="266"/>
      <c r="D151" s="255" t="s">
        <v>154</v>
      </c>
      <c r="E151" s="267" t="s">
        <v>1</v>
      </c>
      <c r="F151" s="268" t="s">
        <v>444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154</v>
      </c>
      <c r="AU151" s="274" t="s">
        <v>85</v>
      </c>
      <c r="AV151" s="14" t="s">
        <v>83</v>
      </c>
      <c r="AW151" s="14" t="s">
        <v>32</v>
      </c>
      <c r="AX151" s="14" t="s">
        <v>76</v>
      </c>
      <c r="AY151" s="274" t="s">
        <v>138</v>
      </c>
    </row>
    <row r="152" s="14" customFormat="1">
      <c r="A152" s="14"/>
      <c r="B152" s="265"/>
      <c r="C152" s="266"/>
      <c r="D152" s="255" t="s">
        <v>154</v>
      </c>
      <c r="E152" s="267" t="s">
        <v>1</v>
      </c>
      <c r="F152" s="268" t="s">
        <v>445</v>
      </c>
      <c r="G152" s="266"/>
      <c r="H152" s="267" t="s">
        <v>1</v>
      </c>
      <c r="I152" s="269"/>
      <c r="J152" s="266"/>
      <c r="K152" s="266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154</v>
      </c>
      <c r="AU152" s="274" t="s">
        <v>85</v>
      </c>
      <c r="AV152" s="14" t="s">
        <v>83</v>
      </c>
      <c r="AW152" s="14" t="s">
        <v>32</v>
      </c>
      <c r="AX152" s="14" t="s">
        <v>76</v>
      </c>
      <c r="AY152" s="274" t="s">
        <v>138</v>
      </c>
    </row>
    <row r="153" s="14" customFormat="1">
      <c r="A153" s="14"/>
      <c r="B153" s="265"/>
      <c r="C153" s="266"/>
      <c r="D153" s="255" t="s">
        <v>154</v>
      </c>
      <c r="E153" s="267" t="s">
        <v>1</v>
      </c>
      <c r="F153" s="268" t="s">
        <v>446</v>
      </c>
      <c r="G153" s="266"/>
      <c r="H153" s="267" t="s">
        <v>1</v>
      </c>
      <c r="I153" s="269"/>
      <c r="J153" s="266"/>
      <c r="K153" s="266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154</v>
      </c>
      <c r="AU153" s="274" t="s">
        <v>85</v>
      </c>
      <c r="AV153" s="14" t="s">
        <v>83</v>
      </c>
      <c r="AW153" s="14" t="s">
        <v>32</v>
      </c>
      <c r="AX153" s="14" t="s">
        <v>76</v>
      </c>
      <c r="AY153" s="274" t="s">
        <v>138</v>
      </c>
    </row>
    <row r="154" s="14" customFormat="1">
      <c r="A154" s="14"/>
      <c r="B154" s="265"/>
      <c r="C154" s="266"/>
      <c r="D154" s="255" t="s">
        <v>154</v>
      </c>
      <c r="E154" s="267" t="s">
        <v>1</v>
      </c>
      <c r="F154" s="268" t="s">
        <v>447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154</v>
      </c>
      <c r="AU154" s="274" t="s">
        <v>85</v>
      </c>
      <c r="AV154" s="14" t="s">
        <v>83</v>
      </c>
      <c r="AW154" s="14" t="s">
        <v>32</v>
      </c>
      <c r="AX154" s="14" t="s">
        <v>76</v>
      </c>
      <c r="AY154" s="274" t="s">
        <v>138</v>
      </c>
    </row>
    <row r="155" s="14" customFormat="1">
      <c r="A155" s="14"/>
      <c r="B155" s="265"/>
      <c r="C155" s="266"/>
      <c r="D155" s="255" t="s">
        <v>154</v>
      </c>
      <c r="E155" s="267" t="s">
        <v>1</v>
      </c>
      <c r="F155" s="268" t="s">
        <v>448</v>
      </c>
      <c r="G155" s="266"/>
      <c r="H155" s="267" t="s">
        <v>1</v>
      </c>
      <c r="I155" s="269"/>
      <c r="J155" s="266"/>
      <c r="K155" s="266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154</v>
      </c>
      <c r="AU155" s="274" t="s">
        <v>85</v>
      </c>
      <c r="AV155" s="14" t="s">
        <v>83</v>
      </c>
      <c r="AW155" s="14" t="s">
        <v>32</v>
      </c>
      <c r="AX155" s="14" t="s">
        <v>76</v>
      </c>
      <c r="AY155" s="274" t="s">
        <v>138</v>
      </c>
    </row>
    <row r="156" s="14" customFormat="1">
      <c r="A156" s="14"/>
      <c r="B156" s="265"/>
      <c r="C156" s="266"/>
      <c r="D156" s="255" t="s">
        <v>154</v>
      </c>
      <c r="E156" s="267" t="s">
        <v>1</v>
      </c>
      <c r="F156" s="268" t="s">
        <v>183</v>
      </c>
      <c r="G156" s="266"/>
      <c r="H156" s="267" t="s">
        <v>1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154</v>
      </c>
      <c r="AU156" s="274" t="s">
        <v>85</v>
      </c>
      <c r="AV156" s="14" t="s">
        <v>83</v>
      </c>
      <c r="AW156" s="14" t="s">
        <v>32</v>
      </c>
      <c r="AX156" s="14" t="s">
        <v>76</v>
      </c>
      <c r="AY156" s="274" t="s">
        <v>138</v>
      </c>
    </row>
    <row r="157" s="14" customFormat="1">
      <c r="A157" s="14"/>
      <c r="B157" s="265"/>
      <c r="C157" s="266"/>
      <c r="D157" s="255" t="s">
        <v>154</v>
      </c>
      <c r="E157" s="267" t="s">
        <v>1</v>
      </c>
      <c r="F157" s="268" t="s">
        <v>449</v>
      </c>
      <c r="G157" s="266"/>
      <c r="H157" s="267" t="s">
        <v>1</v>
      </c>
      <c r="I157" s="269"/>
      <c r="J157" s="266"/>
      <c r="K157" s="266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154</v>
      </c>
      <c r="AU157" s="274" t="s">
        <v>85</v>
      </c>
      <c r="AV157" s="14" t="s">
        <v>83</v>
      </c>
      <c r="AW157" s="14" t="s">
        <v>32</v>
      </c>
      <c r="AX157" s="14" t="s">
        <v>76</v>
      </c>
      <c r="AY157" s="274" t="s">
        <v>138</v>
      </c>
    </row>
    <row r="158" s="14" customFormat="1">
      <c r="A158" s="14"/>
      <c r="B158" s="265"/>
      <c r="C158" s="266"/>
      <c r="D158" s="255" t="s">
        <v>154</v>
      </c>
      <c r="E158" s="267" t="s">
        <v>1</v>
      </c>
      <c r="F158" s="268" t="s">
        <v>450</v>
      </c>
      <c r="G158" s="266"/>
      <c r="H158" s="267" t="s">
        <v>1</v>
      </c>
      <c r="I158" s="269"/>
      <c r="J158" s="266"/>
      <c r="K158" s="266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154</v>
      </c>
      <c r="AU158" s="274" t="s">
        <v>85</v>
      </c>
      <c r="AV158" s="14" t="s">
        <v>83</v>
      </c>
      <c r="AW158" s="14" t="s">
        <v>32</v>
      </c>
      <c r="AX158" s="14" t="s">
        <v>76</v>
      </c>
      <c r="AY158" s="274" t="s">
        <v>138</v>
      </c>
    </row>
    <row r="159" s="13" customFormat="1">
      <c r="A159" s="13"/>
      <c r="B159" s="253"/>
      <c r="C159" s="254"/>
      <c r="D159" s="255" t="s">
        <v>154</v>
      </c>
      <c r="E159" s="256" t="s">
        <v>1</v>
      </c>
      <c r="F159" s="257" t="s">
        <v>83</v>
      </c>
      <c r="G159" s="254"/>
      <c r="H159" s="258">
        <v>1</v>
      </c>
      <c r="I159" s="259"/>
      <c r="J159" s="254"/>
      <c r="K159" s="254"/>
      <c r="L159" s="260"/>
      <c r="M159" s="261"/>
      <c r="N159" s="262"/>
      <c r="O159" s="262"/>
      <c r="P159" s="262"/>
      <c r="Q159" s="262"/>
      <c r="R159" s="262"/>
      <c r="S159" s="262"/>
      <c r="T159" s="26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4" t="s">
        <v>154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138</v>
      </c>
    </row>
    <row r="160" s="2" customFormat="1" ht="16.5" customHeight="1">
      <c r="A160" s="37"/>
      <c r="B160" s="38"/>
      <c r="C160" s="225" t="s">
        <v>146</v>
      </c>
      <c r="D160" s="225" t="s">
        <v>141</v>
      </c>
      <c r="E160" s="226" t="s">
        <v>451</v>
      </c>
      <c r="F160" s="227" t="s">
        <v>452</v>
      </c>
      <c r="G160" s="228" t="s">
        <v>417</v>
      </c>
      <c r="H160" s="229">
        <v>1</v>
      </c>
      <c r="I160" s="230"/>
      <c r="J160" s="231">
        <f>ROUND(I160*H160,2)</f>
        <v>0</v>
      </c>
      <c r="K160" s="227" t="s">
        <v>1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404</v>
      </c>
      <c r="AT160" s="236" t="s">
        <v>141</v>
      </c>
      <c r="AU160" s="236" t="s">
        <v>85</v>
      </c>
      <c r="AY160" s="16" t="s">
        <v>138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83</v>
      </c>
      <c r="BK160" s="237">
        <f>ROUND(I160*H160,2)</f>
        <v>0</v>
      </c>
      <c r="BL160" s="16" t="s">
        <v>404</v>
      </c>
      <c r="BM160" s="236" t="s">
        <v>453</v>
      </c>
    </row>
    <row r="161" s="14" customFormat="1">
      <c r="A161" s="14"/>
      <c r="B161" s="265"/>
      <c r="C161" s="266"/>
      <c r="D161" s="255" t="s">
        <v>154</v>
      </c>
      <c r="E161" s="267" t="s">
        <v>1</v>
      </c>
      <c r="F161" s="268" t="s">
        <v>454</v>
      </c>
      <c r="G161" s="266"/>
      <c r="H161" s="267" t="s">
        <v>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154</v>
      </c>
      <c r="AU161" s="274" t="s">
        <v>85</v>
      </c>
      <c r="AV161" s="14" t="s">
        <v>83</v>
      </c>
      <c r="AW161" s="14" t="s">
        <v>32</v>
      </c>
      <c r="AX161" s="14" t="s">
        <v>76</v>
      </c>
      <c r="AY161" s="274" t="s">
        <v>138</v>
      </c>
    </row>
    <row r="162" s="14" customFormat="1">
      <c r="A162" s="14"/>
      <c r="B162" s="265"/>
      <c r="C162" s="266"/>
      <c r="D162" s="255" t="s">
        <v>154</v>
      </c>
      <c r="E162" s="267" t="s">
        <v>1</v>
      </c>
      <c r="F162" s="268" t="s">
        <v>455</v>
      </c>
      <c r="G162" s="266"/>
      <c r="H162" s="267" t="s">
        <v>1</v>
      </c>
      <c r="I162" s="269"/>
      <c r="J162" s="266"/>
      <c r="K162" s="266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154</v>
      </c>
      <c r="AU162" s="274" t="s">
        <v>85</v>
      </c>
      <c r="AV162" s="14" t="s">
        <v>83</v>
      </c>
      <c r="AW162" s="14" t="s">
        <v>32</v>
      </c>
      <c r="AX162" s="14" t="s">
        <v>76</v>
      </c>
      <c r="AY162" s="274" t="s">
        <v>138</v>
      </c>
    </row>
    <row r="163" s="13" customFormat="1">
      <c r="A163" s="13"/>
      <c r="B163" s="253"/>
      <c r="C163" s="254"/>
      <c r="D163" s="255" t="s">
        <v>154</v>
      </c>
      <c r="E163" s="256" t="s">
        <v>1</v>
      </c>
      <c r="F163" s="257" t="s">
        <v>83</v>
      </c>
      <c r="G163" s="254"/>
      <c r="H163" s="258">
        <v>1</v>
      </c>
      <c r="I163" s="259"/>
      <c r="J163" s="254"/>
      <c r="K163" s="254"/>
      <c r="L163" s="260"/>
      <c r="M163" s="261"/>
      <c r="N163" s="262"/>
      <c r="O163" s="262"/>
      <c r="P163" s="262"/>
      <c r="Q163" s="262"/>
      <c r="R163" s="262"/>
      <c r="S163" s="262"/>
      <c r="T163" s="26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4" t="s">
        <v>154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138</v>
      </c>
    </row>
    <row r="164" s="2" customFormat="1" ht="24.15" customHeight="1">
      <c r="A164" s="37"/>
      <c r="B164" s="38"/>
      <c r="C164" s="225" t="s">
        <v>171</v>
      </c>
      <c r="D164" s="225" t="s">
        <v>141</v>
      </c>
      <c r="E164" s="226" t="s">
        <v>456</v>
      </c>
      <c r="F164" s="227" t="s">
        <v>457</v>
      </c>
      <c r="G164" s="228" t="s">
        <v>417</v>
      </c>
      <c r="H164" s="229">
        <v>1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404</v>
      </c>
      <c r="AT164" s="236" t="s">
        <v>141</v>
      </c>
      <c r="AU164" s="236" t="s">
        <v>85</v>
      </c>
      <c r="AY164" s="16" t="s">
        <v>138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83</v>
      </c>
      <c r="BK164" s="237">
        <f>ROUND(I164*H164,2)</f>
        <v>0</v>
      </c>
      <c r="BL164" s="16" t="s">
        <v>404</v>
      </c>
      <c r="BM164" s="236" t="s">
        <v>458</v>
      </c>
    </row>
    <row r="165" s="14" customFormat="1">
      <c r="A165" s="14"/>
      <c r="B165" s="265"/>
      <c r="C165" s="266"/>
      <c r="D165" s="255" t="s">
        <v>154</v>
      </c>
      <c r="E165" s="267" t="s">
        <v>1</v>
      </c>
      <c r="F165" s="268" t="s">
        <v>459</v>
      </c>
      <c r="G165" s="266"/>
      <c r="H165" s="267" t="s">
        <v>1</v>
      </c>
      <c r="I165" s="269"/>
      <c r="J165" s="266"/>
      <c r="K165" s="266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154</v>
      </c>
      <c r="AU165" s="274" t="s">
        <v>85</v>
      </c>
      <c r="AV165" s="14" t="s">
        <v>83</v>
      </c>
      <c r="AW165" s="14" t="s">
        <v>32</v>
      </c>
      <c r="AX165" s="14" t="s">
        <v>76</v>
      </c>
      <c r="AY165" s="274" t="s">
        <v>138</v>
      </c>
    </row>
    <row r="166" s="13" customFormat="1">
      <c r="A166" s="13"/>
      <c r="B166" s="253"/>
      <c r="C166" s="254"/>
      <c r="D166" s="255" t="s">
        <v>154</v>
      </c>
      <c r="E166" s="256" t="s">
        <v>1</v>
      </c>
      <c r="F166" s="257" t="s">
        <v>83</v>
      </c>
      <c r="G166" s="254"/>
      <c r="H166" s="258">
        <v>1</v>
      </c>
      <c r="I166" s="259"/>
      <c r="J166" s="254"/>
      <c r="K166" s="254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154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138</v>
      </c>
    </row>
    <row r="167" s="2" customFormat="1" ht="16.5" customHeight="1">
      <c r="A167" s="37"/>
      <c r="B167" s="38"/>
      <c r="C167" s="225" t="s">
        <v>176</v>
      </c>
      <c r="D167" s="225" t="s">
        <v>141</v>
      </c>
      <c r="E167" s="226" t="s">
        <v>460</v>
      </c>
      <c r="F167" s="227" t="s">
        <v>461</v>
      </c>
      <c r="G167" s="228" t="s">
        <v>417</v>
      </c>
      <c r="H167" s="229">
        <v>1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404</v>
      </c>
      <c r="AT167" s="236" t="s">
        <v>141</v>
      </c>
      <c r="AU167" s="236" t="s">
        <v>85</v>
      </c>
      <c r="AY167" s="16" t="s">
        <v>138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83</v>
      </c>
      <c r="BK167" s="237">
        <f>ROUND(I167*H167,2)</f>
        <v>0</v>
      </c>
      <c r="BL167" s="16" t="s">
        <v>404</v>
      </c>
      <c r="BM167" s="236" t="s">
        <v>462</v>
      </c>
    </row>
    <row r="168" s="14" customFormat="1">
      <c r="A168" s="14"/>
      <c r="B168" s="265"/>
      <c r="C168" s="266"/>
      <c r="D168" s="255" t="s">
        <v>154</v>
      </c>
      <c r="E168" s="267" t="s">
        <v>1</v>
      </c>
      <c r="F168" s="268" t="s">
        <v>463</v>
      </c>
      <c r="G168" s="266"/>
      <c r="H168" s="267" t="s">
        <v>1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4" t="s">
        <v>154</v>
      </c>
      <c r="AU168" s="274" t="s">
        <v>85</v>
      </c>
      <c r="AV168" s="14" t="s">
        <v>83</v>
      </c>
      <c r="AW168" s="14" t="s">
        <v>32</v>
      </c>
      <c r="AX168" s="14" t="s">
        <v>76</v>
      </c>
      <c r="AY168" s="274" t="s">
        <v>138</v>
      </c>
    </row>
    <row r="169" s="14" customFormat="1">
      <c r="A169" s="14"/>
      <c r="B169" s="265"/>
      <c r="C169" s="266"/>
      <c r="D169" s="255" t="s">
        <v>154</v>
      </c>
      <c r="E169" s="267" t="s">
        <v>1</v>
      </c>
      <c r="F169" s="268" t="s">
        <v>464</v>
      </c>
      <c r="G169" s="266"/>
      <c r="H169" s="267" t="s">
        <v>1</v>
      </c>
      <c r="I169" s="269"/>
      <c r="J169" s="266"/>
      <c r="K169" s="266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154</v>
      </c>
      <c r="AU169" s="274" t="s">
        <v>85</v>
      </c>
      <c r="AV169" s="14" t="s">
        <v>83</v>
      </c>
      <c r="AW169" s="14" t="s">
        <v>32</v>
      </c>
      <c r="AX169" s="14" t="s">
        <v>76</v>
      </c>
      <c r="AY169" s="274" t="s">
        <v>138</v>
      </c>
    </row>
    <row r="170" s="14" customFormat="1">
      <c r="A170" s="14"/>
      <c r="B170" s="265"/>
      <c r="C170" s="266"/>
      <c r="D170" s="255" t="s">
        <v>154</v>
      </c>
      <c r="E170" s="267" t="s">
        <v>1</v>
      </c>
      <c r="F170" s="268" t="s">
        <v>465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154</v>
      </c>
      <c r="AU170" s="274" t="s">
        <v>85</v>
      </c>
      <c r="AV170" s="14" t="s">
        <v>83</v>
      </c>
      <c r="AW170" s="14" t="s">
        <v>32</v>
      </c>
      <c r="AX170" s="14" t="s">
        <v>76</v>
      </c>
      <c r="AY170" s="274" t="s">
        <v>138</v>
      </c>
    </row>
    <row r="171" s="14" customFormat="1">
      <c r="A171" s="14"/>
      <c r="B171" s="265"/>
      <c r="C171" s="266"/>
      <c r="D171" s="255" t="s">
        <v>154</v>
      </c>
      <c r="E171" s="267" t="s">
        <v>1</v>
      </c>
      <c r="F171" s="268" t="s">
        <v>466</v>
      </c>
      <c r="G171" s="266"/>
      <c r="H171" s="267" t="s">
        <v>1</v>
      </c>
      <c r="I171" s="269"/>
      <c r="J171" s="266"/>
      <c r="K171" s="266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154</v>
      </c>
      <c r="AU171" s="274" t="s">
        <v>85</v>
      </c>
      <c r="AV171" s="14" t="s">
        <v>83</v>
      </c>
      <c r="AW171" s="14" t="s">
        <v>32</v>
      </c>
      <c r="AX171" s="14" t="s">
        <v>76</v>
      </c>
      <c r="AY171" s="274" t="s">
        <v>138</v>
      </c>
    </row>
    <row r="172" s="14" customFormat="1">
      <c r="A172" s="14"/>
      <c r="B172" s="265"/>
      <c r="C172" s="266"/>
      <c r="D172" s="255" t="s">
        <v>154</v>
      </c>
      <c r="E172" s="267" t="s">
        <v>1</v>
      </c>
      <c r="F172" s="268" t="s">
        <v>467</v>
      </c>
      <c r="G172" s="266"/>
      <c r="H172" s="267" t="s">
        <v>1</v>
      </c>
      <c r="I172" s="269"/>
      <c r="J172" s="266"/>
      <c r="K172" s="266"/>
      <c r="L172" s="270"/>
      <c r="M172" s="271"/>
      <c r="N172" s="272"/>
      <c r="O172" s="272"/>
      <c r="P172" s="272"/>
      <c r="Q172" s="272"/>
      <c r="R172" s="272"/>
      <c r="S172" s="272"/>
      <c r="T172" s="27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4" t="s">
        <v>154</v>
      </c>
      <c r="AU172" s="274" t="s">
        <v>85</v>
      </c>
      <c r="AV172" s="14" t="s">
        <v>83</v>
      </c>
      <c r="AW172" s="14" t="s">
        <v>32</v>
      </c>
      <c r="AX172" s="14" t="s">
        <v>76</v>
      </c>
      <c r="AY172" s="274" t="s">
        <v>138</v>
      </c>
    </row>
    <row r="173" s="14" customFormat="1">
      <c r="A173" s="14"/>
      <c r="B173" s="265"/>
      <c r="C173" s="266"/>
      <c r="D173" s="255" t="s">
        <v>154</v>
      </c>
      <c r="E173" s="267" t="s">
        <v>1</v>
      </c>
      <c r="F173" s="268" t="s">
        <v>468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154</v>
      </c>
      <c r="AU173" s="274" t="s">
        <v>85</v>
      </c>
      <c r="AV173" s="14" t="s">
        <v>83</v>
      </c>
      <c r="AW173" s="14" t="s">
        <v>32</v>
      </c>
      <c r="AX173" s="14" t="s">
        <v>76</v>
      </c>
      <c r="AY173" s="274" t="s">
        <v>138</v>
      </c>
    </row>
    <row r="174" s="14" customFormat="1">
      <c r="A174" s="14"/>
      <c r="B174" s="265"/>
      <c r="C174" s="266"/>
      <c r="D174" s="255" t="s">
        <v>154</v>
      </c>
      <c r="E174" s="267" t="s">
        <v>1</v>
      </c>
      <c r="F174" s="268" t="s">
        <v>469</v>
      </c>
      <c r="G174" s="266"/>
      <c r="H174" s="267" t="s">
        <v>1</v>
      </c>
      <c r="I174" s="269"/>
      <c r="J174" s="266"/>
      <c r="K174" s="266"/>
      <c r="L174" s="270"/>
      <c r="M174" s="271"/>
      <c r="N174" s="272"/>
      <c r="O174" s="272"/>
      <c r="P174" s="272"/>
      <c r="Q174" s="272"/>
      <c r="R174" s="272"/>
      <c r="S174" s="272"/>
      <c r="T174" s="27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4" t="s">
        <v>154</v>
      </c>
      <c r="AU174" s="274" t="s">
        <v>85</v>
      </c>
      <c r="AV174" s="14" t="s">
        <v>83</v>
      </c>
      <c r="AW174" s="14" t="s">
        <v>32</v>
      </c>
      <c r="AX174" s="14" t="s">
        <v>76</v>
      </c>
      <c r="AY174" s="274" t="s">
        <v>138</v>
      </c>
    </row>
    <row r="175" s="13" customFormat="1">
      <c r="A175" s="13"/>
      <c r="B175" s="253"/>
      <c r="C175" s="254"/>
      <c r="D175" s="255" t="s">
        <v>154</v>
      </c>
      <c r="E175" s="256" t="s">
        <v>1</v>
      </c>
      <c r="F175" s="257" t="s">
        <v>83</v>
      </c>
      <c r="G175" s="254"/>
      <c r="H175" s="258">
        <v>1</v>
      </c>
      <c r="I175" s="259"/>
      <c r="J175" s="254"/>
      <c r="K175" s="254"/>
      <c r="L175" s="260"/>
      <c r="M175" s="261"/>
      <c r="N175" s="262"/>
      <c r="O175" s="262"/>
      <c r="P175" s="262"/>
      <c r="Q175" s="262"/>
      <c r="R175" s="262"/>
      <c r="S175" s="262"/>
      <c r="T175" s="26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4" t="s">
        <v>154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138</v>
      </c>
    </row>
    <row r="176" s="2" customFormat="1" ht="16.5" customHeight="1">
      <c r="A176" s="37"/>
      <c r="B176" s="38"/>
      <c r="C176" s="225" t="s">
        <v>185</v>
      </c>
      <c r="D176" s="225" t="s">
        <v>141</v>
      </c>
      <c r="E176" s="226" t="s">
        <v>470</v>
      </c>
      <c r="F176" s="227" t="s">
        <v>471</v>
      </c>
      <c r="G176" s="228" t="s">
        <v>417</v>
      </c>
      <c r="H176" s="229">
        <v>1</v>
      </c>
      <c r="I176" s="230"/>
      <c r="J176" s="231">
        <f>ROUND(I176*H176,2)</f>
        <v>0</v>
      </c>
      <c r="K176" s="227" t="s">
        <v>1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404</v>
      </c>
      <c r="AT176" s="236" t="s">
        <v>141</v>
      </c>
      <c r="AU176" s="236" t="s">
        <v>85</v>
      </c>
      <c r="AY176" s="16" t="s">
        <v>138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83</v>
      </c>
      <c r="BK176" s="237">
        <f>ROUND(I176*H176,2)</f>
        <v>0</v>
      </c>
      <c r="BL176" s="16" t="s">
        <v>404</v>
      </c>
      <c r="BM176" s="236" t="s">
        <v>472</v>
      </c>
    </row>
    <row r="177" s="14" customFormat="1">
      <c r="A177" s="14"/>
      <c r="B177" s="265"/>
      <c r="C177" s="266"/>
      <c r="D177" s="255" t="s">
        <v>154</v>
      </c>
      <c r="E177" s="267" t="s">
        <v>1</v>
      </c>
      <c r="F177" s="268" t="s">
        <v>473</v>
      </c>
      <c r="G177" s="266"/>
      <c r="H177" s="267" t="s">
        <v>1</v>
      </c>
      <c r="I177" s="269"/>
      <c r="J177" s="266"/>
      <c r="K177" s="266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154</v>
      </c>
      <c r="AU177" s="274" t="s">
        <v>85</v>
      </c>
      <c r="AV177" s="14" t="s">
        <v>83</v>
      </c>
      <c r="AW177" s="14" t="s">
        <v>32</v>
      </c>
      <c r="AX177" s="14" t="s">
        <v>76</v>
      </c>
      <c r="AY177" s="274" t="s">
        <v>138</v>
      </c>
    </row>
    <row r="178" s="14" customFormat="1">
      <c r="A178" s="14"/>
      <c r="B178" s="265"/>
      <c r="C178" s="266"/>
      <c r="D178" s="255" t="s">
        <v>154</v>
      </c>
      <c r="E178" s="267" t="s">
        <v>1</v>
      </c>
      <c r="F178" s="268" t="s">
        <v>474</v>
      </c>
      <c r="G178" s="266"/>
      <c r="H178" s="267" t="s">
        <v>1</v>
      </c>
      <c r="I178" s="269"/>
      <c r="J178" s="266"/>
      <c r="K178" s="266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154</v>
      </c>
      <c r="AU178" s="274" t="s">
        <v>85</v>
      </c>
      <c r="AV178" s="14" t="s">
        <v>83</v>
      </c>
      <c r="AW178" s="14" t="s">
        <v>32</v>
      </c>
      <c r="AX178" s="14" t="s">
        <v>76</v>
      </c>
      <c r="AY178" s="274" t="s">
        <v>138</v>
      </c>
    </row>
    <row r="179" s="14" customFormat="1">
      <c r="A179" s="14"/>
      <c r="B179" s="265"/>
      <c r="C179" s="266"/>
      <c r="D179" s="255" t="s">
        <v>154</v>
      </c>
      <c r="E179" s="267" t="s">
        <v>1</v>
      </c>
      <c r="F179" s="268" t="s">
        <v>475</v>
      </c>
      <c r="G179" s="266"/>
      <c r="H179" s="267" t="s">
        <v>1</v>
      </c>
      <c r="I179" s="269"/>
      <c r="J179" s="266"/>
      <c r="K179" s="266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154</v>
      </c>
      <c r="AU179" s="274" t="s">
        <v>85</v>
      </c>
      <c r="AV179" s="14" t="s">
        <v>83</v>
      </c>
      <c r="AW179" s="14" t="s">
        <v>32</v>
      </c>
      <c r="AX179" s="14" t="s">
        <v>76</v>
      </c>
      <c r="AY179" s="274" t="s">
        <v>138</v>
      </c>
    </row>
    <row r="180" s="14" customFormat="1">
      <c r="A180" s="14"/>
      <c r="B180" s="265"/>
      <c r="C180" s="266"/>
      <c r="D180" s="255" t="s">
        <v>154</v>
      </c>
      <c r="E180" s="267" t="s">
        <v>1</v>
      </c>
      <c r="F180" s="268" t="s">
        <v>476</v>
      </c>
      <c r="G180" s="266"/>
      <c r="H180" s="267" t="s">
        <v>1</v>
      </c>
      <c r="I180" s="269"/>
      <c r="J180" s="266"/>
      <c r="K180" s="266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154</v>
      </c>
      <c r="AU180" s="274" t="s">
        <v>85</v>
      </c>
      <c r="AV180" s="14" t="s">
        <v>83</v>
      </c>
      <c r="AW180" s="14" t="s">
        <v>32</v>
      </c>
      <c r="AX180" s="14" t="s">
        <v>76</v>
      </c>
      <c r="AY180" s="274" t="s">
        <v>138</v>
      </c>
    </row>
    <row r="181" s="14" customFormat="1">
      <c r="A181" s="14"/>
      <c r="B181" s="265"/>
      <c r="C181" s="266"/>
      <c r="D181" s="255" t="s">
        <v>154</v>
      </c>
      <c r="E181" s="267" t="s">
        <v>1</v>
      </c>
      <c r="F181" s="268" t="s">
        <v>477</v>
      </c>
      <c r="G181" s="266"/>
      <c r="H181" s="267" t="s">
        <v>1</v>
      </c>
      <c r="I181" s="269"/>
      <c r="J181" s="266"/>
      <c r="K181" s="266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154</v>
      </c>
      <c r="AU181" s="274" t="s">
        <v>85</v>
      </c>
      <c r="AV181" s="14" t="s">
        <v>83</v>
      </c>
      <c r="AW181" s="14" t="s">
        <v>32</v>
      </c>
      <c r="AX181" s="14" t="s">
        <v>76</v>
      </c>
      <c r="AY181" s="274" t="s">
        <v>138</v>
      </c>
    </row>
    <row r="182" s="13" customFormat="1">
      <c r="A182" s="13"/>
      <c r="B182" s="253"/>
      <c r="C182" s="254"/>
      <c r="D182" s="255" t="s">
        <v>154</v>
      </c>
      <c r="E182" s="256" t="s">
        <v>1</v>
      </c>
      <c r="F182" s="257" t="s">
        <v>83</v>
      </c>
      <c r="G182" s="254"/>
      <c r="H182" s="258">
        <v>1</v>
      </c>
      <c r="I182" s="259"/>
      <c r="J182" s="254"/>
      <c r="K182" s="254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154</v>
      </c>
      <c r="AU182" s="264" t="s">
        <v>85</v>
      </c>
      <c r="AV182" s="13" t="s">
        <v>85</v>
      </c>
      <c r="AW182" s="13" t="s">
        <v>32</v>
      </c>
      <c r="AX182" s="13" t="s">
        <v>76</v>
      </c>
      <c r="AY182" s="264" t="s">
        <v>138</v>
      </c>
    </row>
    <row r="183" s="12" customFormat="1" ht="22.8" customHeight="1">
      <c r="A183" s="12"/>
      <c r="B183" s="209"/>
      <c r="C183" s="210"/>
      <c r="D183" s="211" t="s">
        <v>75</v>
      </c>
      <c r="E183" s="223" t="s">
        <v>398</v>
      </c>
      <c r="F183" s="223" t="s">
        <v>399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SUM(P184:P199)</f>
        <v>0</v>
      </c>
      <c r="Q183" s="217"/>
      <c r="R183" s="218">
        <f>SUM(R184:R199)</f>
        <v>0</v>
      </c>
      <c r="S183" s="217"/>
      <c r="T183" s="219">
        <f>SUM(T184:T199)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171</v>
      </c>
      <c r="AT183" s="221" t="s">
        <v>75</v>
      </c>
      <c r="AU183" s="221" t="s">
        <v>83</v>
      </c>
      <c r="AY183" s="220" t="s">
        <v>138</v>
      </c>
      <c r="BK183" s="222">
        <f>SUM(BK184:BK199)</f>
        <v>0</v>
      </c>
    </row>
    <row r="184" s="2" customFormat="1" ht="16.5" customHeight="1">
      <c r="A184" s="37"/>
      <c r="B184" s="38"/>
      <c r="C184" s="225" t="s">
        <v>139</v>
      </c>
      <c r="D184" s="225" t="s">
        <v>141</v>
      </c>
      <c r="E184" s="226" t="s">
        <v>478</v>
      </c>
      <c r="F184" s="227" t="s">
        <v>479</v>
      </c>
      <c r="G184" s="228" t="s">
        <v>417</v>
      </c>
      <c r="H184" s="229">
        <v>1</v>
      </c>
      <c r="I184" s="230"/>
      <c r="J184" s="231">
        <f>ROUND(I184*H184,2)</f>
        <v>0</v>
      </c>
      <c r="K184" s="227" t="s">
        <v>1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404</v>
      </c>
      <c r="AT184" s="236" t="s">
        <v>141</v>
      </c>
      <c r="AU184" s="236" t="s">
        <v>85</v>
      </c>
      <c r="AY184" s="16" t="s">
        <v>138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83</v>
      </c>
      <c r="BK184" s="237">
        <f>ROUND(I184*H184,2)</f>
        <v>0</v>
      </c>
      <c r="BL184" s="16" t="s">
        <v>404</v>
      </c>
      <c r="BM184" s="236" t="s">
        <v>480</v>
      </c>
    </row>
    <row r="185" s="14" customFormat="1">
      <c r="A185" s="14"/>
      <c r="B185" s="265"/>
      <c r="C185" s="266"/>
      <c r="D185" s="255" t="s">
        <v>154</v>
      </c>
      <c r="E185" s="267" t="s">
        <v>1</v>
      </c>
      <c r="F185" s="268" t="s">
        <v>481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4" t="s">
        <v>154</v>
      </c>
      <c r="AU185" s="274" t="s">
        <v>85</v>
      </c>
      <c r="AV185" s="14" t="s">
        <v>83</v>
      </c>
      <c r="AW185" s="14" t="s">
        <v>32</v>
      </c>
      <c r="AX185" s="14" t="s">
        <v>76</v>
      </c>
      <c r="AY185" s="274" t="s">
        <v>138</v>
      </c>
    </row>
    <row r="186" s="14" customFormat="1">
      <c r="A186" s="14"/>
      <c r="B186" s="265"/>
      <c r="C186" s="266"/>
      <c r="D186" s="255" t="s">
        <v>154</v>
      </c>
      <c r="E186" s="267" t="s">
        <v>1</v>
      </c>
      <c r="F186" s="268" t="s">
        <v>482</v>
      </c>
      <c r="G186" s="266"/>
      <c r="H186" s="267" t="s">
        <v>1</v>
      </c>
      <c r="I186" s="269"/>
      <c r="J186" s="266"/>
      <c r="K186" s="266"/>
      <c r="L186" s="270"/>
      <c r="M186" s="271"/>
      <c r="N186" s="272"/>
      <c r="O186" s="272"/>
      <c r="P186" s="272"/>
      <c r="Q186" s="272"/>
      <c r="R186" s="272"/>
      <c r="S186" s="272"/>
      <c r="T186" s="27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4" t="s">
        <v>154</v>
      </c>
      <c r="AU186" s="274" t="s">
        <v>85</v>
      </c>
      <c r="AV186" s="14" t="s">
        <v>83</v>
      </c>
      <c r="AW186" s="14" t="s">
        <v>32</v>
      </c>
      <c r="AX186" s="14" t="s">
        <v>76</v>
      </c>
      <c r="AY186" s="274" t="s">
        <v>138</v>
      </c>
    </row>
    <row r="187" s="14" customFormat="1">
      <c r="A187" s="14"/>
      <c r="B187" s="265"/>
      <c r="C187" s="266"/>
      <c r="D187" s="255" t="s">
        <v>154</v>
      </c>
      <c r="E187" s="267" t="s">
        <v>1</v>
      </c>
      <c r="F187" s="268" t="s">
        <v>483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154</v>
      </c>
      <c r="AU187" s="274" t="s">
        <v>85</v>
      </c>
      <c r="AV187" s="14" t="s">
        <v>83</v>
      </c>
      <c r="AW187" s="14" t="s">
        <v>32</v>
      </c>
      <c r="AX187" s="14" t="s">
        <v>76</v>
      </c>
      <c r="AY187" s="274" t="s">
        <v>138</v>
      </c>
    </row>
    <row r="188" s="14" customFormat="1">
      <c r="A188" s="14"/>
      <c r="B188" s="265"/>
      <c r="C188" s="266"/>
      <c r="D188" s="255" t="s">
        <v>154</v>
      </c>
      <c r="E188" s="267" t="s">
        <v>1</v>
      </c>
      <c r="F188" s="268" t="s">
        <v>484</v>
      </c>
      <c r="G188" s="266"/>
      <c r="H188" s="267" t="s">
        <v>1</v>
      </c>
      <c r="I188" s="269"/>
      <c r="J188" s="266"/>
      <c r="K188" s="266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154</v>
      </c>
      <c r="AU188" s="274" t="s">
        <v>85</v>
      </c>
      <c r="AV188" s="14" t="s">
        <v>83</v>
      </c>
      <c r="AW188" s="14" t="s">
        <v>32</v>
      </c>
      <c r="AX188" s="14" t="s">
        <v>76</v>
      </c>
      <c r="AY188" s="274" t="s">
        <v>138</v>
      </c>
    </row>
    <row r="189" s="14" customFormat="1">
      <c r="A189" s="14"/>
      <c r="B189" s="265"/>
      <c r="C189" s="266"/>
      <c r="D189" s="255" t="s">
        <v>154</v>
      </c>
      <c r="E189" s="267" t="s">
        <v>1</v>
      </c>
      <c r="F189" s="268" t="s">
        <v>485</v>
      </c>
      <c r="G189" s="266"/>
      <c r="H189" s="267" t="s">
        <v>1</v>
      </c>
      <c r="I189" s="269"/>
      <c r="J189" s="266"/>
      <c r="K189" s="266"/>
      <c r="L189" s="270"/>
      <c r="M189" s="271"/>
      <c r="N189" s="272"/>
      <c r="O189" s="272"/>
      <c r="P189" s="272"/>
      <c r="Q189" s="272"/>
      <c r="R189" s="272"/>
      <c r="S189" s="272"/>
      <c r="T189" s="27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4" t="s">
        <v>154</v>
      </c>
      <c r="AU189" s="274" t="s">
        <v>85</v>
      </c>
      <c r="AV189" s="14" t="s">
        <v>83</v>
      </c>
      <c r="AW189" s="14" t="s">
        <v>32</v>
      </c>
      <c r="AX189" s="14" t="s">
        <v>76</v>
      </c>
      <c r="AY189" s="274" t="s">
        <v>138</v>
      </c>
    </row>
    <row r="190" s="13" customFormat="1">
      <c r="A190" s="13"/>
      <c r="B190" s="253"/>
      <c r="C190" s="254"/>
      <c r="D190" s="255" t="s">
        <v>154</v>
      </c>
      <c r="E190" s="256" t="s">
        <v>1</v>
      </c>
      <c r="F190" s="257" t="s">
        <v>83</v>
      </c>
      <c r="G190" s="254"/>
      <c r="H190" s="258">
        <v>1</v>
      </c>
      <c r="I190" s="259"/>
      <c r="J190" s="254"/>
      <c r="K190" s="254"/>
      <c r="L190" s="260"/>
      <c r="M190" s="261"/>
      <c r="N190" s="262"/>
      <c r="O190" s="262"/>
      <c r="P190" s="262"/>
      <c r="Q190" s="262"/>
      <c r="R190" s="262"/>
      <c r="S190" s="262"/>
      <c r="T190" s="26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154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138</v>
      </c>
    </row>
    <row r="191" s="2" customFormat="1" ht="16.5" customHeight="1">
      <c r="A191" s="37"/>
      <c r="B191" s="38"/>
      <c r="C191" s="225" t="s">
        <v>167</v>
      </c>
      <c r="D191" s="225" t="s">
        <v>141</v>
      </c>
      <c r="E191" s="226" t="s">
        <v>486</v>
      </c>
      <c r="F191" s="227" t="s">
        <v>487</v>
      </c>
      <c r="G191" s="228" t="s">
        <v>417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404</v>
      </c>
      <c r="AT191" s="236" t="s">
        <v>141</v>
      </c>
      <c r="AU191" s="236" t="s">
        <v>85</v>
      </c>
      <c r="AY191" s="16" t="s">
        <v>138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83</v>
      </c>
      <c r="BK191" s="237">
        <f>ROUND(I191*H191,2)</f>
        <v>0</v>
      </c>
      <c r="BL191" s="16" t="s">
        <v>404</v>
      </c>
      <c r="BM191" s="236" t="s">
        <v>488</v>
      </c>
    </row>
    <row r="192" s="14" customFormat="1">
      <c r="A192" s="14"/>
      <c r="B192" s="265"/>
      <c r="C192" s="266"/>
      <c r="D192" s="255" t="s">
        <v>154</v>
      </c>
      <c r="E192" s="267" t="s">
        <v>1</v>
      </c>
      <c r="F192" s="268" t="s">
        <v>489</v>
      </c>
      <c r="G192" s="266"/>
      <c r="H192" s="267" t="s">
        <v>1</v>
      </c>
      <c r="I192" s="269"/>
      <c r="J192" s="266"/>
      <c r="K192" s="266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154</v>
      </c>
      <c r="AU192" s="274" t="s">
        <v>85</v>
      </c>
      <c r="AV192" s="14" t="s">
        <v>83</v>
      </c>
      <c r="AW192" s="14" t="s">
        <v>32</v>
      </c>
      <c r="AX192" s="14" t="s">
        <v>76</v>
      </c>
      <c r="AY192" s="274" t="s">
        <v>138</v>
      </c>
    </row>
    <row r="193" s="14" customFormat="1">
      <c r="A193" s="14"/>
      <c r="B193" s="265"/>
      <c r="C193" s="266"/>
      <c r="D193" s="255" t="s">
        <v>154</v>
      </c>
      <c r="E193" s="267" t="s">
        <v>1</v>
      </c>
      <c r="F193" s="268" t="s">
        <v>490</v>
      </c>
      <c r="G193" s="266"/>
      <c r="H193" s="267" t="s">
        <v>1</v>
      </c>
      <c r="I193" s="269"/>
      <c r="J193" s="266"/>
      <c r="K193" s="266"/>
      <c r="L193" s="270"/>
      <c r="M193" s="271"/>
      <c r="N193" s="272"/>
      <c r="O193" s="272"/>
      <c r="P193" s="272"/>
      <c r="Q193" s="272"/>
      <c r="R193" s="272"/>
      <c r="S193" s="272"/>
      <c r="T193" s="27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4" t="s">
        <v>154</v>
      </c>
      <c r="AU193" s="274" t="s">
        <v>85</v>
      </c>
      <c r="AV193" s="14" t="s">
        <v>83</v>
      </c>
      <c r="AW193" s="14" t="s">
        <v>32</v>
      </c>
      <c r="AX193" s="14" t="s">
        <v>76</v>
      </c>
      <c r="AY193" s="274" t="s">
        <v>138</v>
      </c>
    </row>
    <row r="194" s="13" customFormat="1">
      <c r="A194" s="13"/>
      <c r="B194" s="253"/>
      <c r="C194" s="254"/>
      <c r="D194" s="255" t="s">
        <v>154</v>
      </c>
      <c r="E194" s="256" t="s">
        <v>1</v>
      </c>
      <c r="F194" s="257" t="s">
        <v>83</v>
      </c>
      <c r="G194" s="254"/>
      <c r="H194" s="258">
        <v>1</v>
      </c>
      <c r="I194" s="259"/>
      <c r="J194" s="254"/>
      <c r="K194" s="254"/>
      <c r="L194" s="260"/>
      <c r="M194" s="261"/>
      <c r="N194" s="262"/>
      <c r="O194" s="262"/>
      <c r="P194" s="262"/>
      <c r="Q194" s="262"/>
      <c r="R194" s="262"/>
      <c r="S194" s="262"/>
      <c r="T194" s="26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4" t="s">
        <v>154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138</v>
      </c>
    </row>
    <row r="195" s="2" customFormat="1" ht="16.5" customHeight="1">
      <c r="A195" s="37"/>
      <c r="B195" s="38"/>
      <c r="C195" s="225" t="s">
        <v>199</v>
      </c>
      <c r="D195" s="225" t="s">
        <v>141</v>
      </c>
      <c r="E195" s="226" t="s">
        <v>491</v>
      </c>
      <c r="F195" s="227" t="s">
        <v>492</v>
      </c>
      <c r="G195" s="228" t="s">
        <v>417</v>
      </c>
      <c r="H195" s="229">
        <v>1</v>
      </c>
      <c r="I195" s="230"/>
      <c r="J195" s="231">
        <f>ROUND(I195*H195,2)</f>
        <v>0</v>
      </c>
      <c r="K195" s="227" t="s">
        <v>1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404</v>
      </c>
      <c r="AT195" s="236" t="s">
        <v>141</v>
      </c>
      <c r="AU195" s="236" t="s">
        <v>85</v>
      </c>
      <c r="AY195" s="16" t="s">
        <v>138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83</v>
      </c>
      <c r="BK195" s="237">
        <f>ROUND(I195*H195,2)</f>
        <v>0</v>
      </c>
      <c r="BL195" s="16" t="s">
        <v>404</v>
      </c>
      <c r="BM195" s="236" t="s">
        <v>493</v>
      </c>
    </row>
    <row r="196" s="14" customFormat="1">
      <c r="A196" s="14"/>
      <c r="B196" s="265"/>
      <c r="C196" s="266"/>
      <c r="D196" s="255" t="s">
        <v>154</v>
      </c>
      <c r="E196" s="267" t="s">
        <v>1</v>
      </c>
      <c r="F196" s="268" t="s">
        <v>494</v>
      </c>
      <c r="G196" s="266"/>
      <c r="H196" s="267" t="s">
        <v>1</v>
      </c>
      <c r="I196" s="269"/>
      <c r="J196" s="266"/>
      <c r="K196" s="266"/>
      <c r="L196" s="270"/>
      <c r="M196" s="271"/>
      <c r="N196" s="272"/>
      <c r="O196" s="272"/>
      <c r="P196" s="272"/>
      <c r="Q196" s="272"/>
      <c r="R196" s="272"/>
      <c r="S196" s="272"/>
      <c r="T196" s="27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4" t="s">
        <v>154</v>
      </c>
      <c r="AU196" s="274" t="s">
        <v>85</v>
      </c>
      <c r="AV196" s="14" t="s">
        <v>83</v>
      </c>
      <c r="AW196" s="14" t="s">
        <v>32</v>
      </c>
      <c r="AX196" s="14" t="s">
        <v>76</v>
      </c>
      <c r="AY196" s="274" t="s">
        <v>138</v>
      </c>
    </row>
    <row r="197" s="14" customFormat="1">
      <c r="A197" s="14"/>
      <c r="B197" s="265"/>
      <c r="C197" s="266"/>
      <c r="D197" s="255" t="s">
        <v>154</v>
      </c>
      <c r="E197" s="267" t="s">
        <v>1</v>
      </c>
      <c r="F197" s="268" t="s">
        <v>495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4" t="s">
        <v>154</v>
      </c>
      <c r="AU197" s="274" t="s">
        <v>85</v>
      </c>
      <c r="AV197" s="14" t="s">
        <v>83</v>
      </c>
      <c r="AW197" s="14" t="s">
        <v>32</v>
      </c>
      <c r="AX197" s="14" t="s">
        <v>76</v>
      </c>
      <c r="AY197" s="274" t="s">
        <v>138</v>
      </c>
    </row>
    <row r="198" s="14" customFormat="1">
      <c r="A198" s="14"/>
      <c r="B198" s="265"/>
      <c r="C198" s="266"/>
      <c r="D198" s="255" t="s">
        <v>154</v>
      </c>
      <c r="E198" s="267" t="s">
        <v>1</v>
      </c>
      <c r="F198" s="268" t="s">
        <v>496</v>
      </c>
      <c r="G198" s="266"/>
      <c r="H198" s="267" t="s">
        <v>1</v>
      </c>
      <c r="I198" s="269"/>
      <c r="J198" s="266"/>
      <c r="K198" s="266"/>
      <c r="L198" s="270"/>
      <c r="M198" s="271"/>
      <c r="N198" s="272"/>
      <c r="O198" s="272"/>
      <c r="P198" s="272"/>
      <c r="Q198" s="272"/>
      <c r="R198" s="272"/>
      <c r="S198" s="272"/>
      <c r="T198" s="27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4" t="s">
        <v>154</v>
      </c>
      <c r="AU198" s="274" t="s">
        <v>85</v>
      </c>
      <c r="AV198" s="14" t="s">
        <v>83</v>
      </c>
      <c r="AW198" s="14" t="s">
        <v>32</v>
      </c>
      <c r="AX198" s="14" t="s">
        <v>76</v>
      </c>
      <c r="AY198" s="274" t="s">
        <v>138</v>
      </c>
    </row>
    <row r="199" s="13" customFormat="1">
      <c r="A199" s="13"/>
      <c r="B199" s="253"/>
      <c r="C199" s="254"/>
      <c r="D199" s="255" t="s">
        <v>154</v>
      </c>
      <c r="E199" s="256" t="s">
        <v>1</v>
      </c>
      <c r="F199" s="257" t="s">
        <v>83</v>
      </c>
      <c r="G199" s="254"/>
      <c r="H199" s="258">
        <v>1</v>
      </c>
      <c r="I199" s="259"/>
      <c r="J199" s="254"/>
      <c r="K199" s="254"/>
      <c r="L199" s="260"/>
      <c r="M199" s="261"/>
      <c r="N199" s="262"/>
      <c r="O199" s="262"/>
      <c r="P199" s="262"/>
      <c r="Q199" s="262"/>
      <c r="R199" s="262"/>
      <c r="S199" s="262"/>
      <c r="T199" s="26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4" t="s">
        <v>154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138</v>
      </c>
    </row>
    <row r="200" s="12" customFormat="1" ht="22.8" customHeight="1">
      <c r="A200" s="12"/>
      <c r="B200" s="209"/>
      <c r="C200" s="210"/>
      <c r="D200" s="211" t="s">
        <v>75</v>
      </c>
      <c r="E200" s="223" t="s">
        <v>497</v>
      </c>
      <c r="F200" s="223" t="s">
        <v>498</v>
      </c>
      <c r="G200" s="210"/>
      <c r="H200" s="210"/>
      <c r="I200" s="213"/>
      <c r="J200" s="224">
        <f>BK200</f>
        <v>0</v>
      </c>
      <c r="K200" s="210"/>
      <c r="L200" s="215"/>
      <c r="M200" s="216"/>
      <c r="N200" s="217"/>
      <c r="O200" s="217"/>
      <c r="P200" s="218">
        <f>SUM(P201:P203)</f>
        <v>0</v>
      </c>
      <c r="Q200" s="217"/>
      <c r="R200" s="218">
        <f>SUM(R201:R203)</f>
        <v>0</v>
      </c>
      <c r="S200" s="217"/>
      <c r="T200" s="219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0" t="s">
        <v>171</v>
      </c>
      <c r="AT200" s="221" t="s">
        <v>75</v>
      </c>
      <c r="AU200" s="221" t="s">
        <v>83</v>
      </c>
      <c r="AY200" s="220" t="s">
        <v>138</v>
      </c>
      <c r="BK200" s="222">
        <f>SUM(BK201:BK203)</f>
        <v>0</v>
      </c>
    </row>
    <row r="201" s="2" customFormat="1" ht="16.5" customHeight="1">
      <c r="A201" s="37"/>
      <c r="B201" s="38"/>
      <c r="C201" s="225" t="s">
        <v>217</v>
      </c>
      <c r="D201" s="225" t="s">
        <v>141</v>
      </c>
      <c r="E201" s="226" t="s">
        <v>499</v>
      </c>
      <c r="F201" s="227" t="s">
        <v>500</v>
      </c>
      <c r="G201" s="228" t="s">
        <v>417</v>
      </c>
      <c r="H201" s="229">
        <v>1</v>
      </c>
      <c r="I201" s="230"/>
      <c r="J201" s="231">
        <f>ROUND(I201*H201,2)</f>
        <v>0</v>
      </c>
      <c r="K201" s="227" t="s">
        <v>1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404</v>
      </c>
      <c r="AT201" s="236" t="s">
        <v>141</v>
      </c>
      <c r="AU201" s="236" t="s">
        <v>85</v>
      </c>
      <c r="AY201" s="16" t="s">
        <v>138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83</v>
      </c>
      <c r="BK201" s="237">
        <f>ROUND(I201*H201,2)</f>
        <v>0</v>
      </c>
      <c r="BL201" s="16" t="s">
        <v>404</v>
      </c>
      <c r="BM201" s="236" t="s">
        <v>501</v>
      </c>
    </row>
    <row r="202" s="14" customFormat="1">
      <c r="A202" s="14"/>
      <c r="B202" s="265"/>
      <c r="C202" s="266"/>
      <c r="D202" s="255" t="s">
        <v>154</v>
      </c>
      <c r="E202" s="267" t="s">
        <v>1</v>
      </c>
      <c r="F202" s="268" t="s">
        <v>502</v>
      </c>
      <c r="G202" s="266"/>
      <c r="H202" s="267" t="s">
        <v>1</v>
      </c>
      <c r="I202" s="269"/>
      <c r="J202" s="266"/>
      <c r="K202" s="266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154</v>
      </c>
      <c r="AU202" s="274" t="s">
        <v>85</v>
      </c>
      <c r="AV202" s="14" t="s">
        <v>83</v>
      </c>
      <c r="AW202" s="14" t="s">
        <v>32</v>
      </c>
      <c r="AX202" s="14" t="s">
        <v>76</v>
      </c>
      <c r="AY202" s="274" t="s">
        <v>138</v>
      </c>
    </row>
    <row r="203" s="13" customFormat="1">
      <c r="A203" s="13"/>
      <c r="B203" s="253"/>
      <c r="C203" s="254"/>
      <c r="D203" s="255" t="s">
        <v>154</v>
      </c>
      <c r="E203" s="256" t="s">
        <v>1</v>
      </c>
      <c r="F203" s="257" t="s">
        <v>83</v>
      </c>
      <c r="G203" s="254"/>
      <c r="H203" s="258">
        <v>1</v>
      </c>
      <c r="I203" s="259"/>
      <c r="J203" s="254"/>
      <c r="K203" s="254"/>
      <c r="L203" s="260"/>
      <c r="M203" s="261"/>
      <c r="N203" s="262"/>
      <c r="O203" s="262"/>
      <c r="P203" s="262"/>
      <c r="Q203" s="262"/>
      <c r="R203" s="262"/>
      <c r="S203" s="262"/>
      <c r="T203" s="26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4" t="s">
        <v>154</v>
      </c>
      <c r="AU203" s="264" t="s">
        <v>85</v>
      </c>
      <c r="AV203" s="13" t="s">
        <v>85</v>
      </c>
      <c r="AW203" s="13" t="s">
        <v>32</v>
      </c>
      <c r="AX203" s="13" t="s">
        <v>76</v>
      </c>
      <c r="AY203" s="264" t="s">
        <v>138</v>
      </c>
    </row>
    <row r="204" s="12" customFormat="1" ht="22.8" customHeight="1">
      <c r="A204" s="12"/>
      <c r="B204" s="209"/>
      <c r="C204" s="210"/>
      <c r="D204" s="211" t="s">
        <v>75</v>
      </c>
      <c r="E204" s="223" t="s">
        <v>503</v>
      </c>
      <c r="F204" s="223" t="s">
        <v>504</v>
      </c>
      <c r="G204" s="210"/>
      <c r="H204" s="210"/>
      <c r="I204" s="213"/>
      <c r="J204" s="224">
        <f>BK204</f>
        <v>0</v>
      </c>
      <c r="K204" s="210"/>
      <c r="L204" s="215"/>
      <c r="M204" s="216"/>
      <c r="N204" s="217"/>
      <c r="O204" s="217"/>
      <c r="P204" s="218">
        <f>SUM(P205:P209)</f>
        <v>0</v>
      </c>
      <c r="Q204" s="217"/>
      <c r="R204" s="218">
        <f>SUM(R205:R209)</f>
        <v>0</v>
      </c>
      <c r="S204" s="217"/>
      <c r="T204" s="219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0" t="s">
        <v>171</v>
      </c>
      <c r="AT204" s="221" t="s">
        <v>75</v>
      </c>
      <c r="AU204" s="221" t="s">
        <v>83</v>
      </c>
      <c r="AY204" s="220" t="s">
        <v>138</v>
      </c>
      <c r="BK204" s="222">
        <f>SUM(BK205:BK209)</f>
        <v>0</v>
      </c>
    </row>
    <row r="205" s="2" customFormat="1" ht="16.5" customHeight="1">
      <c r="A205" s="37"/>
      <c r="B205" s="38"/>
      <c r="C205" s="225" t="s">
        <v>223</v>
      </c>
      <c r="D205" s="225" t="s">
        <v>141</v>
      </c>
      <c r="E205" s="226" t="s">
        <v>505</v>
      </c>
      <c r="F205" s="227" t="s">
        <v>506</v>
      </c>
      <c r="G205" s="228" t="s">
        <v>417</v>
      </c>
      <c r="H205" s="229">
        <v>1</v>
      </c>
      <c r="I205" s="230"/>
      <c r="J205" s="231">
        <f>ROUND(I205*H205,2)</f>
        <v>0</v>
      </c>
      <c r="K205" s="227" t="s">
        <v>1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404</v>
      </c>
      <c r="AT205" s="236" t="s">
        <v>141</v>
      </c>
      <c r="AU205" s="236" t="s">
        <v>85</v>
      </c>
      <c r="AY205" s="16" t="s">
        <v>138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83</v>
      </c>
      <c r="BK205" s="237">
        <f>ROUND(I205*H205,2)</f>
        <v>0</v>
      </c>
      <c r="BL205" s="16" t="s">
        <v>404</v>
      </c>
      <c r="BM205" s="236" t="s">
        <v>507</v>
      </c>
    </row>
    <row r="206" s="14" customFormat="1">
      <c r="A206" s="14"/>
      <c r="B206" s="265"/>
      <c r="C206" s="266"/>
      <c r="D206" s="255" t="s">
        <v>154</v>
      </c>
      <c r="E206" s="267" t="s">
        <v>1</v>
      </c>
      <c r="F206" s="268" t="s">
        <v>508</v>
      </c>
      <c r="G206" s="266"/>
      <c r="H206" s="267" t="s">
        <v>1</v>
      </c>
      <c r="I206" s="269"/>
      <c r="J206" s="266"/>
      <c r="K206" s="266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154</v>
      </c>
      <c r="AU206" s="274" t="s">
        <v>85</v>
      </c>
      <c r="AV206" s="14" t="s">
        <v>83</v>
      </c>
      <c r="AW206" s="14" t="s">
        <v>32</v>
      </c>
      <c r="AX206" s="14" t="s">
        <v>76</v>
      </c>
      <c r="AY206" s="274" t="s">
        <v>138</v>
      </c>
    </row>
    <row r="207" s="14" customFormat="1">
      <c r="A207" s="14"/>
      <c r="B207" s="265"/>
      <c r="C207" s="266"/>
      <c r="D207" s="255" t="s">
        <v>154</v>
      </c>
      <c r="E207" s="267" t="s">
        <v>1</v>
      </c>
      <c r="F207" s="268" t="s">
        <v>509</v>
      </c>
      <c r="G207" s="266"/>
      <c r="H207" s="267" t="s">
        <v>1</v>
      </c>
      <c r="I207" s="269"/>
      <c r="J207" s="266"/>
      <c r="K207" s="266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154</v>
      </c>
      <c r="AU207" s="274" t="s">
        <v>85</v>
      </c>
      <c r="AV207" s="14" t="s">
        <v>83</v>
      </c>
      <c r="AW207" s="14" t="s">
        <v>32</v>
      </c>
      <c r="AX207" s="14" t="s">
        <v>76</v>
      </c>
      <c r="AY207" s="274" t="s">
        <v>138</v>
      </c>
    </row>
    <row r="208" s="14" customFormat="1">
      <c r="A208" s="14"/>
      <c r="B208" s="265"/>
      <c r="C208" s="266"/>
      <c r="D208" s="255" t="s">
        <v>154</v>
      </c>
      <c r="E208" s="267" t="s">
        <v>1</v>
      </c>
      <c r="F208" s="268" t="s">
        <v>510</v>
      </c>
      <c r="G208" s="266"/>
      <c r="H208" s="267" t="s">
        <v>1</v>
      </c>
      <c r="I208" s="269"/>
      <c r="J208" s="266"/>
      <c r="K208" s="266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154</v>
      </c>
      <c r="AU208" s="274" t="s">
        <v>85</v>
      </c>
      <c r="AV208" s="14" t="s">
        <v>83</v>
      </c>
      <c r="AW208" s="14" t="s">
        <v>32</v>
      </c>
      <c r="AX208" s="14" t="s">
        <v>76</v>
      </c>
      <c r="AY208" s="274" t="s">
        <v>138</v>
      </c>
    </row>
    <row r="209" s="13" customFormat="1">
      <c r="A209" s="13"/>
      <c r="B209" s="253"/>
      <c r="C209" s="254"/>
      <c r="D209" s="255" t="s">
        <v>154</v>
      </c>
      <c r="E209" s="256" t="s">
        <v>1</v>
      </c>
      <c r="F209" s="257" t="s">
        <v>83</v>
      </c>
      <c r="G209" s="254"/>
      <c r="H209" s="258">
        <v>1</v>
      </c>
      <c r="I209" s="259"/>
      <c r="J209" s="254"/>
      <c r="K209" s="254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154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138</v>
      </c>
    </row>
    <row r="210" s="12" customFormat="1" ht="22.8" customHeight="1">
      <c r="A210" s="12"/>
      <c r="B210" s="209"/>
      <c r="C210" s="210"/>
      <c r="D210" s="211" t="s">
        <v>75</v>
      </c>
      <c r="E210" s="223" t="s">
        <v>511</v>
      </c>
      <c r="F210" s="223" t="s">
        <v>512</v>
      </c>
      <c r="G210" s="210"/>
      <c r="H210" s="210"/>
      <c r="I210" s="213"/>
      <c r="J210" s="224">
        <f>BK210</f>
        <v>0</v>
      </c>
      <c r="K210" s="210"/>
      <c r="L210" s="215"/>
      <c r="M210" s="216"/>
      <c r="N210" s="217"/>
      <c r="O210" s="217"/>
      <c r="P210" s="218">
        <f>SUM(P211:P228)</f>
        <v>0</v>
      </c>
      <c r="Q210" s="217"/>
      <c r="R210" s="218">
        <f>SUM(R211:R228)</f>
        <v>0</v>
      </c>
      <c r="S210" s="217"/>
      <c r="T210" s="219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0" t="s">
        <v>171</v>
      </c>
      <c r="AT210" s="221" t="s">
        <v>75</v>
      </c>
      <c r="AU210" s="221" t="s">
        <v>83</v>
      </c>
      <c r="AY210" s="220" t="s">
        <v>138</v>
      </c>
      <c r="BK210" s="222">
        <f>SUM(BK211:BK228)</f>
        <v>0</v>
      </c>
    </row>
    <row r="211" s="2" customFormat="1" ht="16.5" customHeight="1">
      <c r="A211" s="37"/>
      <c r="B211" s="38"/>
      <c r="C211" s="225" t="s">
        <v>228</v>
      </c>
      <c r="D211" s="225" t="s">
        <v>141</v>
      </c>
      <c r="E211" s="226" t="s">
        <v>513</v>
      </c>
      <c r="F211" s="227" t="s">
        <v>514</v>
      </c>
      <c r="G211" s="228" t="s">
        <v>417</v>
      </c>
      <c r="H211" s="229">
        <v>1</v>
      </c>
      <c r="I211" s="230"/>
      <c r="J211" s="231">
        <f>ROUND(I211*H211,2)</f>
        <v>0</v>
      </c>
      <c r="K211" s="227" t="s">
        <v>1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404</v>
      </c>
      <c r="AT211" s="236" t="s">
        <v>141</v>
      </c>
      <c r="AU211" s="236" t="s">
        <v>85</v>
      </c>
      <c r="AY211" s="16" t="s">
        <v>138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83</v>
      </c>
      <c r="BK211" s="237">
        <f>ROUND(I211*H211,2)</f>
        <v>0</v>
      </c>
      <c r="BL211" s="16" t="s">
        <v>404</v>
      </c>
      <c r="BM211" s="236" t="s">
        <v>515</v>
      </c>
    </row>
    <row r="212" s="14" customFormat="1">
      <c r="A212" s="14"/>
      <c r="B212" s="265"/>
      <c r="C212" s="266"/>
      <c r="D212" s="255" t="s">
        <v>154</v>
      </c>
      <c r="E212" s="267" t="s">
        <v>1</v>
      </c>
      <c r="F212" s="268" t="s">
        <v>516</v>
      </c>
      <c r="G212" s="266"/>
      <c r="H212" s="267" t="s">
        <v>1</v>
      </c>
      <c r="I212" s="269"/>
      <c r="J212" s="266"/>
      <c r="K212" s="266"/>
      <c r="L212" s="270"/>
      <c r="M212" s="271"/>
      <c r="N212" s="272"/>
      <c r="O212" s="272"/>
      <c r="P212" s="272"/>
      <c r="Q212" s="272"/>
      <c r="R212" s="272"/>
      <c r="S212" s="272"/>
      <c r="T212" s="27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4" t="s">
        <v>154</v>
      </c>
      <c r="AU212" s="274" t="s">
        <v>85</v>
      </c>
      <c r="AV212" s="14" t="s">
        <v>83</v>
      </c>
      <c r="AW212" s="14" t="s">
        <v>32</v>
      </c>
      <c r="AX212" s="14" t="s">
        <v>76</v>
      </c>
      <c r="AY212" s="274" t="s">
        <v>138</v>
      </c>
    </row>
    <row r="213" s="14" customFormat="1">
      <c r="A213" s="14"/>
      <c r="B213" s="265"/>
      <c r="C213" s="266"/>
      <c r="D213" s="255" t="s">
        <v>154</v>
      </c>
      <c r="E213" s="267" t="s">
        <v>1</v>
      </c>
      <c r="F213" s="268" t="s">
        <v>517</v>
      </c>
      <c r="G213" s="266"/>
      <c r="H213" s="267" t="s">
        <v>1</v>
      </c>
      <c r="I213" s="269"/>
      <c r="J213" s="266"/>
      <c r="K213" s="266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154</v>
      </c>
      <c r="AU213" s="274" t="s">
        <v>85</v>
      </c>
      <c r="AV213" s="14" t="s">
        <v>83</v>
      </c>
      <c r="AW213" s="14" t="s">
        <v>32</v>
      </c>
      <c r="AX213" s="14" t="s">
        <v>76</v>
      </c>
      <c r="AY213" s="274" t="s">
        <v>138</v>
      </c>
    </row>
    <row r="214" s="14" customFormat="1">
      <c r="A214" s="14"/>
      <c r="B214" s="265"/>
      <c r="C214" s="266"/>
      <c r="D214" s="255" t="s">
        <v>154</v>
      </c>
      <c r="E214" s="267" t="s">
        <v>1</v>
      </c>
      <c r="F214" s="268" t="s">
        <v>518</v>
      </c>
      <c r="G214" s="266"/>
      <c r="H214" s="267" t="s">
        <v>1</v>
      </c>
      <c r="I214" s="269"/>
      <c r="J214" s="266"/>
      <c r="K214" s="266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154</v>
      </c>
      <c r="AU214" s="274" t="s">
        <v>85</v>
      </c>
      <c r="AV214" s="14" t="s">
        <v>83</v>
      </c>
      <c r="AW214" s="14" t="s">
        <v>32</v>
      </c>
      <c r="AX214" s="14" t="s">
        <v>76</v>
      </c>
      <c r="AY214" s="274" t="s">
        <v>138</v>
      </c>
    </row>
    <row r="215" s="14" customFormat="1">
      <c r="A215" s="14"/>
      <c r="B215" s="265"/>
      <c r="C215" s="266"/>
      <c r="D215" s="255" t="s">
        <v>154</v>
      </c>
      <c r="E215" s="267" t="s">
        <v>1</v>
      </c>
      <c r="F215" s="268" t="s">
        <v>519</v>
      </c>
      <c r="G215" s="266"/>
      <c r="H215" s="267" t="s">
        <v>1</v>
      </c>
      <c r="I215" s="269"/>
      <c r="J215" s="266"/>
      <c r="K215" s="266"/>
      <c r="L215" s="270"/>
      <c r="M215" s="271"/>
      <c r="N215" s="272"/>
      <c r="O215" s="272"/>
      <c r="P215" s="272"/>
      <c r="Q215" s="272"/>
      <c r="R215" s="272"/>
      <c r="S215" s="272"/>
      <c r="T215" s="27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154</v>
      </c>
      <c r="AU215" s="274" t="s">
        <v>85</v>
      </c>
      <c r="AV215" s="14" t="s">
        <v>83</v>
      </c>
      <c r="AW215" s="14" t="s">
        <v>32</v>
      </c>
      <c r="AX215" s="14" t="s">
        <v>76</v>
      </c>
      <c r="AY215" s="274" t="s">
        <v>138</v>
      </c>
    </row>
    <row r="216" s="13" customFormat="1">
      <c r="A216" s="13"/>
      <c r="B216" s="253"/>
      <c r="C216" s="254"/>
      <c r="D216" s="255" t="s">
        <v>154</v>
      </c>
      <c r="E216" s="256" t="s">
        <v>1</v>
      </c>
      <c r="F216" s="257" t="s">
        <v>83</v>
      </c>
      <c r="G216" s="254"/>
      <c r="H216" s="258">
        <v>1</v>
      </c>
      <c r="I216" s="259"/>
      <c r="J216" s="254"/>
      <c r="K216" s="254"/>
      <c r="L216" s="260"/>
      <c r="M216" s="261"/>
      <c r="N216" s="262"/>
      <c r="O216" s="262"/>
      <c r="P216" s="262"/>
      <c r="Q216" s="262"/>
      <c r="R216" s="262"/>
      <c r="S216" s="262"/>
      <c r="T216" s="26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4" t="s">
        <v>154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138</v>
      </c>
    </row>
    <row r="217" s="2" customFormat="1" ht="16.5" customHeight="1">
      <c r="A217" s="37"/>
      <c r="B217" s="38"/>
      <c r="C217" s="225" t="s">
        <v>234</v>
      </c>
      <c r="D217" s="225" t="s">
        <v>141</v>
      </c>
      <c r="E217" s="226" t="s">
        <v>520</v>
      </c>
      <c r="F217" s="227" t="s">
        <v>512</v>
      </c>
      <c r="G217" s="228" t="s">
        <v>417</v>
      </c>
      <c r="H217" s="229">
        <v>1</v>
      </c>
      <c r="I217" s="230"/>
      <c r="J217" s="231">
        <f>ROUND(I217*H217,2)</f>
        <v>0</v>
      </c>
      <c r="K217" s="227" t="s">
        <v>1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404</v>
      </c>
      <c r="AT217" s="236" t="s">
        <v>141</v>
      </c>
      <c r="AU217" s="236" t="s">
        <v>85</v>
      </c>
      <c r="AY217" s="16" t="s">
        <v>138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83</v>
      </c>
      <c r="BK217" s="237">
        <f>ROUND(I217*H217,2)</f>
        <v>0</v>
      </c>
      <c r="BL217" s="16" t="s">
        <v>404</v>
      </c>
      <c r="BM217" s="236" t="s">
        <v>521</v>
      </c>
    </row>
    <row r="218" s="14" customFormat="1">
      <c r="A218" s="14"/>
      <c r="B218" s="265"/>
      <c r="C218" s="266"/>
      <c r="D218" s="255" t="s">
        <v>154</v>
      </c>
      <c r="E218" s="267" t="s">
        <v>1</v>
      </c>
      <c r="F218" s="268" t="s">
        <v>522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154</v>
      </c>
      <c r="AU218" s="274" t="s">
        <v>85</v>
      </c>
      <c r="AV218" s="14" t="s">
        <v>83</v>
      </c>
      <c r="AW218" s="14" t="s">
        <v>32</v>
      </c>
      <c r="AX218" s="14" t="s">
        <v>76</v>
      </c>
      <c r="AY218" s="274" t="s">
        <v>138</v>
      </c>
    </row>
    <row r="219" s="14" customFormat="1">
      <c r="A219" s="14"/>
      <c r="B219" s="265"/>
      <c r="C219" s="266"/>
      <c r="D219" s="255" t="s">
        <v>154</v>
      </c>
      <c r="E219" s="267" t="s">
        <v>1</v>
      </c>
      <c r="F219" s="268" t="s">
        <v>523</v>
      </c>
      <c r="G219" s="266"/>
      <c r="H219" s="267" t="s">
        <v>1</v>
      </c>
      <c r="I219" s="269"/>
      <c r="J219" s="266"/>
      <c r="K219" s="266"/>
      <c r="L219" s="270"/>
      <c r="M219" s="271"/>
      <c r="N219" s="272"/>
      <c r="O219" s="272"/>
      <c r="P219" s="272"/>
      <c r="Q219" s="272"/>
      <c r="R219" s="272"/>
      <c r="S219" s="272"/>
      <c r="T219" s="27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4" t="s">
        <v>154</v>
      </c>
      <c r="AU219" s="274" t="s">
        <v>85</v>
      </c>
      <c r="AV219" s="14" t="s">
        <v>83</v>
      </c>
      <c r="AW219" s="14" t="s">
        <v>32</v>
      </c>
      <c r="AX219" s="14" t="s">
        <v>76</v>
      </c>
      <c r="AY219" s="274" t="s">
        <v>138</v>
      </c>
    </row>
    <row r="220" s="14" customFormat="1">
      <c r="A220" s="14"/>
      <c r="B220" s="265"/>
      <c r="C220" s="266"/>
      <c r="D220" s="255" t="s">
        <v>154</v>
      </c>
      <c r="E220" s="267" t="s">
        <v>1</v>
      </c>
      <c r="F220" s="268" t="s">
        <v>524</v>
      </c>
      <c r="G220" s="266"/>
      <c r="H220" s="267" t="s">
        <v>1</v>
      </c>
      <c r="I220" s="269"/>
      <c r="J220" s="266"/>
      <c r="K220" s="266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154</v>
      </c>
      <c r="AU220" s="274" t="s">
        <v>85</v>
      </c>
      <c r="AV220" s="14" t="s">
        <v>83</v>
      </c>
      <c r="AW220" s="14" t="s">
        <v>32</v>
      </c>
      <c r="AX220" s="14" t="s">
        <v>76</v>
      </c>
      <c r="AY220" s="274" t="s">
        <v>138</v>
      </c>
    </row>
    <row r="221" s="14" customFormat="1">
      <c r="A221" s="14"/>
      <c r="B221" s="265"/>
      <c r="C221" s="266"/>
      <c r="D221" s="255" t="s">
        <v>154</v>
      </c>
      <c r="E221" s="267" t="s">
        <v>1</v>
      </c>
      <c r="F221" s="268" t="s">
        <v>525</v>
      </c>
      <c r="G221" s="266"/>
      <c r="H221" s="267" t="s">
        <v>1</v>
      </c>
      <c r="I221" s="269"/>
      <c r="J221" s="266"/>
      <c r="K221" s="266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154</v>
      </c>
      <c r="AU221" s="274" t="s">
        <v>85</v>
      </c>
      <c r="AV221" s="14" t="s">
        <v>83</v>
      </c>
      <c r="AW221" s="14" t="s">
        <v>32</v>
      </c>
      <c r="AX221" s="14" t="s">
        <v>76</v>
      </c>
      <c r="AY221" s="274" t="s">
        <v>138</v>
      </c>
    </row>
    <row r="222" s="14" customFormat="1">
      <c r="A222" s="14"/>
      <c r="B222" s="265"/>
      <c r="C222" s="266"/>
      <c r="D222" s="255" t="s">
        <v>154</v>
      </c>
      <c r="E222" s="267" t="s">
        <v>1</v>
      </c>
      <c r="F222" s="268" t="s">
        <v>526</v>
      </c>
      <c r="G222" s="266"/>
      <c r="H222" s="267" t="s">
        <v>1</v>
      </c>
      <c r="I222" s="269"/>
      <c r="J222" s="266"/>
      <c r="K222" s="266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154</v>
      </c>
      <c r="AU222" s="274" t="s">
        <v>85</v>
      </c>
      <c r="AV222" s="14" t="s">
        <v>83</v>
      </c>
      <c r="AW222" s="14" t="s">
        <v>32</v>
      </c>
      <c r="AX222" s="14" t="s">
        <v>76</v>
      </c>
      <c r="AY222" s="274" t="s">
        <v>138</v>
      </c>
    </row>
    <row r="223" s="14" customFormat="1">
      <c r="A223" s="14"/>
      <c r="B223" s="265"/>
      <c r="C223" s="266"/>
      <c r="D223" s="255" t="s">
        <v>154</v>
      </c>
      <c r="E223" s="267" t="s">
        <v>1</v>
      </c>
      <c r="F223" s="268" t="s">
        <v>527</v>
      </c>
      <c r="G223" s="266"/>
      <c r="H223" s="267" t="s">
        <v>1</v>
      </c>
      <c r="I223" s="269"/>
      <c r="J223" s="266"/>
      <c r="K223" s="266"/>
      <c r="L223" s="270"/>
      <c r="M223" s="271"/>
      <c r="N223" s="272"/>
      <c r="O223" s="272"/>
      <c r="P223" s="272"/>
      <c r="Q223" s="272"/>
      <c r="R223" s="272"/>
      <c r="S223" s="272"/>
      <c r="T223" s="27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4" t="s">
        <v>154</v>
      </c>
      <c r="AU223" s="274" t="s">
        <v>85</v>
      </c>
      <c r="AV223" s="14" t="s">
        <v>83</v>
      </c>
      <c r="AW223" s="14" t="s">
        <v>32</v>
      </c>
      <c r="AX223" s="14" t="s">
        <v>76</v>
      </c>
      <c r="AY223" s="274" t="s">
        <v>138</v>
      </c>
    </row>
    <row r="224" s="14" customFormat="1">
      <c r="A224" s="14"/>
      <c r="B224" s="265"/>
      <c r="C224" s="266"/>
      <c r="D224" s="255" t="s">
        <v>154</v>
      </c>
      <c r="E224" s="267" t="s">
        <v>1</v>
      </c>
      <c r="F224" s="268" t="s">
        <v>528</v>
      </c>
      <c r="G224" s="266"/>
      <c r="H224" s="267" t="s">
        <v>1</v>
      </c>
      <c r="I224" s="269"/>
      <c r="J224" s="266"/>
      <c r="K224" s="266"/>
      <c r="L224" s="270"/>
      <c r="M224" s="271"/>
      <c r="N224" s="272"/>
      <c r="O224" s="272"/>
      <c r="P224" s="272"/>
      <c r="Q224" s="272"/>
      <c r="R224" s="272"/>
      <c r="S224" s="272"/>
      <c r="T224" s="27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4" t="s">
        <v>154</v>
      </c>
      <c r="AU224" s="274" t="s">
        <v>85</v>
      </c>
      <c r="AV224" s="14" t="s">
        <v>83</v>
      </c>
      <c r="AW224" s="14" t="s">
        <v>32</v>
      </c>
      <c r="AX224" s="14" t="s">
        <v>76</v>
      </c>
      <c r="AY224" s="274" t="s">
        <v>138</v>
      </c>
    </row>
    <row r="225" s="14" customFormat="1">
      <c r="A225" s="14"/>
      <c r="B225" s="265"/>
      <c r="C225" s="266"/>
      <c r="D225" s="255" t="s">
        <v>154</v>
      </c>
      <c r="E225" s="267" t="s">
        <v>1</v>
      </c>
      <c r="F225" s="268" t="s">
        <v>529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154</v>
      </c>
      <c r="AU225" s="274" t="s">
        <v>85</v>
      </c>
      <c r="AV225" s="14" t="s">
        <v>83</v>
      </c>
      <c r="AW225" s="14" t="s">
        <v>32</v>
      </c>
      <c r="AX225" s="14" t="s">
        <v>76</v>
      </c>
      <c r="AY225" s="274" t="s">
        <v>138</v>
      </c>
    </row>
    <row r="226" s="14" customFormat="1">
      <c r="A226" s="14"/>
      <c r="B226" s="265"/>
      <c r="C226" s="266"/>
      <c r="D226" s="255" t="s">
        <v>154</v>
      </c>
      <c r="E226" s="267" t="s">
        <v>1</v>
      </c>
      <c r="F226" s="268" t="s">
        <v>530</v>
      </c>
      <c r="G226" s="266"/>
      <c r="H226" s="267" t="s">
        <v>1</v>
      </c>
      <c r="I226" s="269"/>
      <c r="J226" s="266"/>
      <c r="K226" s="266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154</v>
      </c>
      <c r="AU226" s="274" t="s">
        <v>85</v>
      </c>
      <c r="AV226" s="14" t="s">
        <v>83</v>
      </c>
      <c r="AW226" s="14" t="s">
        <v>32</v>
      </c>
      <c r="AX226" s="14" t="s">
        <v>76</v>
      </c>
      <c r="AY226" s="274" t="s">
        <v>138</v>
      </c>
    </row>
    <row r="227" s="14" customFormat="1">
      <c r="A227" s="14"/>
      <c r="B227" s="265"/>
      <c r="C227" s="266"/>
      <c r="D227" s="255" t="s">
        <v>154</v>
      </c>
      <c r="E227" s="267" t="s">
        <v>1</v>
      </c>
      <c r="F227" s="268" t="s">
        <v>531</v>
      </c>
      <c r="G227" s="266"/>
      <c r="H227" s="267" t="s">
        <v>1</v>
      </c>
      <c r="I227" s="269"/>
      <c r="J227" s="266"/>
      <c r="K227" s="266"/>
      <c r="L227" s="270"/>
      <c r="M227" s="271"/>
      <c r="N227" s="272"/>
      <c r="O227" s="272"/>
      <c r="P227" s="272"/>
      <c r="Q227" s="272"/>
      <c r="R227" s="272"/>
      <c r="S227" s="272"/>
      <c r="T227" s="27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4" t="s">
        <v>154</v>
      </c>
      <c r="AU227" s="274" t="s">
        <v>85</v>
      </c>
      <c r="AV227" s="14" t="s">
        <v>83</v>
      </c>
      <c r="AW227" s="14" t="s">
        <v>32</v>
      </c>
      <c r="AX227" s="14" t="s">
        <v>76</v>
      </c>
      <c r="AY227" s="274" t="s">
        <v>138</v>
      </c>
    </row>
    <row r="228" s="13" customFormat="1">
      <c r="A228" s="13"/>
      <c r="B228" s="253"/>
      <c r="C228" s="254"/>
      <c r="D228" s="255" t="s">
        <v>154</v>
      </c>
      <c r="E228" s="256" t="s">
        <v>1</v>
      </c>
      <c r="F228" s="257" t="s">
        <v>83</v>
      </c>
      <c r="G228" s="254"/>
      <c r="H228" s="258">
        <v>1</v>
      </c>
      <c r="I228" s="259"/>
      <c r="J228" s="254"/>
      <c r="K228" s="254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154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138</v>
      </c>
    </row>
    <row r="229" s="12" customFormat="1" ht="22.8" customHeight="1">
      <c r="A229" s="12"/>
      <c r="B229" s="209"/>
      <c r="C229" s="210"/>
      <c r="D229" s="211" t="s">
        <v>75</v>
      </c>
      <c r="E229" s="223" t="s">
        <v>532</v>
      </c>
      <c r="F229" s="223" t="s">
        <v>533</v>
      </c>
      <c r="G229" s="210"/>
      <c r="H229" s="210"/>
      <c r="I229" s="213"/>
      <c r="J229" s="224">
        <f>BK229</f>
        <v>0</v>
      </c>
      <c r="K229" s="210"/>
      <c r="L229" s="215"/>
      <c r="M229" s="216"/>
      <c r="N229" s="217"/>
      <c r="O229" s="217"/>
      <c r="P229" s="218">
        <f>SUM(P230:P244)</f>
        <v>0</v>
      </c>
      <c r="Q229" s="217"/>
      <c r="R229" s="218">
        <f>SUM(R230:R244)</f>
        <v>0</v>
      </c>
      <c r="S229" s="217"/>
      <c r="T229" s="219">
        <f>SUM(T230:T244)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171</v>
      </c>
      <c r="AT229" s="221" t="s">
        <v>75</v>
      </c>
      <c r="AU229" s="221" t="s">
        <v>83</v>
      </c>
      <c r="AY229" s="220" t="s">
        <v>138</v>
      </c>
      <c r="BK229" s="222">
        <f>SUM(BK230:BK244)</f>
        <v>0</v>
      </c>
    </row>
    <row r="230" s="2" customFormat="1" ht="16.5" customHeight="1">
      <c r="A230" s="37"/>
      <c r="B230" s="38"/>
      <c r="C230" s="225" t="s">
        <v>8</v>
      </c>
      <c r="D230" s="225" t="s">
        <v>141</v>
      </c>
      <c r="E230" s="226" t="s">
        <v>534</v>
      </c>
      <c r="F230" s="227" t="s">
        <v>535</v>
      </c>
      <c r="G230" s="228" t="s">
        <v>417</v>
      </c>
      <c r="H230" s="229">
        <v>1</v>
      </c>
      <c r="I230" s="230"/>
      <c r="J230" s="231">
        <f>ROUND(I230*H230,2)</f>
        <v>0</v>
      </c>
      <c r="K230" s="227" t="s">
        <v>1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404</v>
      </c>
      <c r="AT230" s="236" t="s">
        <v>141</v>
      </c>
      <c r="AU230" s="236" t="s">
        <v>85</v>
      </c>
      <c r="AY230" s="16" t="s">
        <v>138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83</v>
      </c>
      <c r="BK230" s="237">
        <f>ROUND(I230*H230,2)</f>
        <v>0</v>
      </c>
      <c r="BL230" s="16" t="s">
        <v>404</v>
      </c>
      <c r="BM230" s="236" t="s">
        <v>536</v>
      </c>
    </row>
    <row r="231" s="14" customFormat="1">
      <c r="A231" s="14"/>
      <c r="B231" s="265"/>
      <c r="C231" s="266"/>
      <c r="D231" s="255" t="s">
        <v>154</v>
      </c>
      <c r="E231" s="267" t="s">
        <v>1</v>
      </c>
      <c r="F231" s="268" t="s">
        <v>537</v>
      </c>
      <c r="G231" s="266"/>
      <c r="H231" s="267" t="s">
        <v>1</v>
      </c>
      <c r="I231" s="269"/>
      <c r="J231" s="266"/>
      <c r="K231" s="266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154</v>
      </c>
      <c r="AU231" s="274" t="s">
        <v>85</v>
      </c>
      <c r="AV231" s="14" t="s">
        <v>83</v>
      </c>
      <c r="AW231" s="14" t="s">
        <v>32</v>
      </c>
      <c r="AX231" s="14" t="s">
        <v>76</v>
      </c>
      <c r="AY231" s="274" t="s">
        <v>138</v>
      </c>
    </row>
    <row r="232" s="14" customFormat="1">
      <c r="A232" s="14"/>
      <c r="B232" s="265"/>
      <c r="C232" s="266"/>
      <c r="D232" s="255" t="s">
        <v>154</v>
      </c>
      <c r="E232" s="267" t="s">
        <v>1</v>
      </c>
      <c r="F232" s="268" t="s">
        <v>538</v>
      </c>
      <c r="G232" s="266"/>
      <c r="H232" s="267" t="s">
        <v>1</v>
      </c>
      <c r="I232" s="269"/>
      <c r="J232" s="266"/>
      <c r="K232" s="266"/>
      <c r="L232" s="270"/>
      <c r="M232" s="271"/>
      <c r="N232" s="272"/>
      <c r="O232" s="272"/>
      <c r="P232" s="272"/>
      <c r="Q232" s="272"/>
      <c r="R232" s="272"/>
      <c r="S232" s="272"/>
      <c r="T232" s="27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4" t="s">
        <v>154</v>
      </c>
      <c r="AU232" s="274" t="s">
        <v>85</v>
      </c>
      <c r="AV232" s="14" t="s">
        <v>83</v>
      </c>
      <c r="AW232" s="14" t="s">
        <v>32</v>
      </c>
      <c r="AX232" s="14" t="s">
        <v>76</v>
      </c>
      <c r="AY232" s="274" t="s">
        <v>138</v>
      </c>
    </row>
    <row r="233" s="14" customFormat="1">
      <c r="A233" s="14"/>
      <c r="B233" s="265"/>
      <c r="C233" s="266"/>
      <c r="D233" s="255" t="s">
        <v>154</v>
      </c>
      <c r="E233" s="267" t="s">
        <v>1</v>
      </c>
      <c r="F233" s="268" t="s">
        <v>539</v>
      </c>
      <c r="G233" s="266"/>
      <c r="H233" s="267" t="s">
        <v>1</v>
      </c>
      <c r="I233" s="269"/>
      <c r="J233" s="266"/>
      <c r="K233" s="266"/>
      <c r="L233" s="270"/>
      <c r="M233" s="271"/>
      <c r="N233" s="272"/>
      <c r="O233" s="272"/>
      <c r="P233" s="272"/>
      <c r="Q233" s="272"/>
      <c r="R233" s="272"/>
      <c r="S233" s="272"/>
      <c r="T233" s="27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4" t="s">
        <v>154</v>
      </c>
      <c r="AU233" s="274" t="s">
        <v>85</v>
      </c>
      <c r="AV233" s="14" t="s">
        <v>83</v>
      </c>
      <c r="AW233" s="14" t="s">
        <v>32</v>
      </c>
      <c r="AX233" s="14" t="s">
        <v>76</v>
      </c>
      <c r="AY233" s="274" t="s">
        <v>138</v>
      </c>
    </row>
    <row r="234" s="14" customFormat="1">
      <c r="A234" s="14"/>
      <c r="B234" s="265"/>
      <c r="C234" s="266"/>
      <c r="D234" s="255" t="s">
        <v>154</v>
      </c>
      <c r="E234" s="267" t="s">
        <v>1</v>
      </c>
      <c r="F234" s="268" t="s">
        <v>540</v>
      </c>
      <c r="G234" s="266"/>
      <c r="H234" s="267" t="s">
        <v>1</v>
      </c>
      <c r="I234" s="269"/>
      <c r="J234" s="266"/>
      <c r="K234" s="266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154</v>
      </c>
      <c r="AU234" s="274" t="s">
        <v>85</v>
      </c>
      <c r="AV234" s="14" t="s">
        <v>83</v>
      </c>
      <c r="AW234" s="14" t="s">
        <v>32</v>
      </c>
      <c r="AX234" s="14" t="s">
        <v>76</v>
      </c>
      <c r="AY234" s="274" t="s">
        <v>138</v>
      </c>
    </row>
    <row r="235" s="14" customFormat="1">
      <c r="A235" s="14"/>
      <c r="B235" s="265"/>
      <c r="C235" s="266"/>
      <c r="D235" s="255" t="s">
        <v>154</v>
      </c>
      <c r="E235" s="267" t="s">
        <v>1</v>
      </c>
      <c r="F235" s="268" t="s">
        <v>541</v>
      </c>
      <c r="G235" s="266"/>
      <c r="H235" s="267" t="s">
        <v>1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154</v>
      </c>
      <c r="AU235" s="274" t="s">
        <v>85</v>
      </c>
      <c r="AV235" s="14" t="s">
        <v>83</v>
      </c>
      <c r="AW235" s="14" t="s">
        <v>32</v>
      </c>
      <c r="AX235" s="14" t="s">
        <v>76</v>
      </c>
      <c r="AY235" s="274" t="s">
        <v>138</v>
      </c>
    </row>
    <row r="236" s="14" customFormat="1">
      <c r="A236" s="14"/>
      <c r="B236" s="265"/>
      <c r="C236" s="266"/>
      <c r="D236" s="255" t="s">
        <v>154</v>
      </c>
      <c r="E236" s="267" t="s">
        <v>1</v>
      </c>
      <c r="F236" s="268" t="s">
        <v>542</v>
      </c>
      <c r="G236" s="266"/>
      <c r="H236" s="267" t="s">
        <v>1</v>
      </c>
      <c r="I236" s="269"/>
      <c r="J236" s="266"/>
      <c r="K236" s="266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154</v>
      </c>
      <c r="AU236" s="274" t="s">
        <v>85</v>
      </c>
      <c r="AV236" s="14" t="s">
        <v>83</v>
      </c>
      <c r="AW236" s="14" t="s">
        <v>32</v>
      </c>
      <c r="AX236" s="14" t="s">
        <v>76</v>
      </c>
      <c r="AY236" s="274" t="s">
        <v>138</v>
      </c>
    </row>
    <row r="237" s="14" customFormat="1">
      <c r="A237" s="14"/>
      <c r="B237" s="265"/>
      <c r="C237" s="266"/>
      <c r="D237" s="255" t="s">
        <v>154</v>
      </c>
      <c r="E237" s="267" t="s">
        <v>1</v>
      </c>
      <c r="F237" s="268" t="s">
        <v>543</v>
      </c>
      <c r="G237" s="266"/>
      <c r="H237" s="267" t="s">
        <v>1</v>
      </c>
      <c r="I237" s="269"/>
      <c r="J237" s="266"/>
      <c r="K237" s="266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154</v>
      </c>
      <c r="AU237" s="274" t="s">
        <v>85</v>
      </c>
      <c r="AV237" s="14" t="s">
        <v>83</v>
      </c>
      <c r="AW237" s="14" t="s">
        <v>32</v>
      </c>
      <c r="AX237" s="14" t="s">
        <v>76</v>
      </c>
      <c r="AY237" s="274" t="s">
        <v>138</v>
      </c>
    </row>
    <row r="238" s="13" customFormat="1">
      <c r="A238" s="13"/>
      <c r="B238" s="253"/>
      <c r="C238" s="254"/>
      <c r="D238" s="255" t="s">
        <v>154</v>
      </c>
      <c r="E238" s="256" t="s">
        <v>1</v>
      </c>
      <c r="F238" s="257" t="s">
        <v>83</v>
      </c>
      <c r="G238" s="254"/>
      <c r="H238" s="258">
        <v>1</v>
      </c>
      <c r="I238" s="259"/>
      <c r="J238" s="254"/>
      <c r="K238" s="254"/>
      <c r="L238" s="260"/>
      <c r="M238" s="261"/>
      <c r="N238" s="262"/>
      <c r="O238" s="262"/>
      <c r="P238" s="262"/>
      <c r="Q238" s="262"/>
      <c r="R238" s="262"/>
      <c r="S238" s="262"/>
      <c r="T238" s="26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4" t="s">
        <v>154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138</v>
      </c>
    </row>
    <row r="239" s="2" customFormat="1" ht="16.5" customHeight="1">
      <c r="A239" s="37"/>
      <c r="B239" s="38"/>
      <c r="C239" s="225" t="s">
        <v>248</v>
      </c>
      <c r="D239" s="225" t="s">
        <v>141</v>
      </c>
      <c r="E239" s="226" t="s">
        <v>544</v>
      </c>
      <c r="F239" s="227" t="s">
        <v>545</v>
      </c>
      <c r="G239" s="228" t="s">
        <v>417</v>
      </c>
      <c r="H239" s="229">
        <v>1</v>
      </c>
      <c r="I239" s="230"/>
      <c r="J239" s="231">
        <f>ROUND(I239*H239,2)</f>
        <v>0</v>
      </c>
      <c r="K239" s="227" t="s">
        <v>1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404</v>
      </c>
      <c r="AT239" s="236" t="s">
        <v>141</v>
      </c>
      <c r="AU239" s="236" t="s">
        <v>85</v>
      </c>
      <c r="AY239" s="16" t="s">
        <v>138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83</v>
      </c>
      <c r="BK239" s="237">
        <f>ROUND(I239*H239,2)</f>
        <v>0</v>
      </c>
      <c r="BL239" s="16" t="s">
        <v>404</v>
      </c>
      <c r="BM239" s="236" t="s">
        <v>546</v>
      </c>
    </row>
    <row r="240" s="14" customFormat="1">
      <c r="A240" s="14"/>
      <c r="B240" s="265"/>
      <c r="C240" s="266"/>
      <c r="D240" s="255" t="s">
        <v>154</v>
      </c>
      <c r="E240" s="267" t="s">
        <v>1</v>
      </c>
      <c r="F240" s="268" t="s">
        <v>547</v>
      </c>
      <c r="G240" s="266"/>
      <c r="H240" s="267" t="s">
        <v>1</v>
      </c>
      <c r="I240" s="269"/>
      <c r="J240" s="266"/>
      <c r="K240" s="266"/>
      <c r="L240" s="270"/>
      <c r="M240" s="271"/>
      <c r="N240" s="272"/>
      <c r="O240" s="272"/>
      <c r="P240" s="272"/>
      <c r="Q240" s="272"/>
      <c r="R240" s="272"/>
      <c r="S240" s="272"/>
      <c r="T240" s="27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4" t="s">
        <v>154</v>
      </c>
      <c r="AU240" s="274" t="s">
        <v>85</v>
      </c>
      <c r="AV240" s="14" t="s">
        <v>83</v>
      </c>
      <c r="AW240" s="14" t="s">
        <v>32</v>
      </c>
      <c r="AX240" s="14" t="s">
        <v>76</v>
      </c>
      <c r="AY240" s="274" t="s">
        <v>138</v>
      </c>
    </row>
    <row r="241" s="13" customFormat="1">
      <c r="A241" s="13"/>
      <c r="B241" s="253"/>
      <c r="C241" s="254"/>
      <c r="D241" s="255" t="s">
        <v>154</v>
      </c>
      <c r="E241" s="256" t="s">
        <v>1</v>
      </c>
      <c r="F241" s="257" t="s">
        <v>83</v>
      </c>
      <c r="G241" s="254"/>
      <c r="H241" s="258">
        <v>1</v>
      </c>
      <c r="I241" s="259"/>
      <c r="J241" s="254"/>
      <c r="K241" s="254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154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138</v>
      </c>
    </row>
    <row r="242" s="2" customFormat="1" ht="16.5" customHeight="1">
      <c r="A242" s="37"/>
      <c r="B242" s="38"/>
      <c r="C242" s="225" t="s">
        <v>256</v>
      </c>
      <c r="D242" s="225" t="s">
        <v>141</v>
      </c>
      <c r="E242" s="226" t="s">
        <v>548</v>
      </c>
      <c r="F242" s="227" t="s">
        <v>549</v>
      </c>
      <c r="G242" s="228" t="s">
        <v>417</v>
      </c>
      <c r="H242" s="229">
        <v>1</v>
      </c>
      <c r="I242" s="230"/>
      <c r="J242" s="231">
        <f>ROUND(I242*H242,2)</f>
        <v>0</v>
      </c>
      <c r="K242" s="227" t="s">
        <v>1</v>
      </c>
      <c r="L242" s="43"/>
      <c r="M242" s="232" t="s">
        <v>1</v>
      </c>
      <c r="N242" s="233" t="s">
        <v>41</v>
      </c>
      <c r="O242" s="90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404</v>
      </c>
      <c r="AT242" s="236" t="s">
        <v>141</v>
      </c>
      <c r="AU242" s="236" t="s">
        <v>85</v>
      </c>
      <c r="AY242" s="16" t="s">
        <v>138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83</v>
      </c>
      <c r="BK242" s="237">
        <f>ROUND(I242*H242,2)</f>
        <v>0</v>
      </c>
      <c r="BL242" s="16" t="s">
        <v>404</v>
      </c>
      <c r="BM242" s="236" t="s">
        <v>550</v>
      </c>
    </row>
    <row r="243" s="14" customFormat="1">
      <c r="A243" s="14"/>
      <c r="B243" s="265"/>
      <c r="C243" s="266"/>
      <c r="D243" s="255" t="s">
        <v>154</v>
      </c>
      <c r="E243" s="267" t="s">
        <v>1</v>
      </c>
      <c r="F243" s="268" t="s">
        <v>551</v>
      </c>
      <c r="G243" s="266"/>
      <c r="H243" s="267" t="s">
        <v>1</v>
      </c>
      <c r="I243" s="269"/>
      <c r="J243" s="266"/>
      <c r="K243" s="266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154</v>
      </c>
      <c r="AU243" s="274" t="s">
        <v>85</v>
      </c>
      <c r="AV243" s="14" t="s">
        <v>83</v>
      </c>
      <c r="AW243" s="14" t="s">
        <v>32</v>
      </c>
      <c r="AX243" s="14" t="s">
        <v>76</v>
      </c>
      <c r="AY243" s="274" t="s">
        <v>138</v>
      </c>
    </row>
    <row r="244" s="13" customFormat="1">
      <c r="A244" s="13"/>
      <c r="B244" s="253"/>
      <c r="C244" s="254"/>
      <c r="D244" s="255" t="s">
        <v>154</v>
      </c>
      <c r="E244" s="256" t="s">
        <v>1</v>
      </c>
      <c r="F244" s="257" t="s">
        <v>83</v>
      </c>
      <c r="G244" s="254"/>
      <c r="H244" s="258">
        <v>1</v>
      </c>
      <c r="I244" s="259"/>
      <c r="J244" s="254"/>
      <c r="K244" s="254"/>
      <c r="L244" s="260"/>
      <c r="M244" s="277"/>
      <c r="N244" s="278"/>
      <c r="O244" s="278"/>
      <c r="P244" s="278"/>
      <c r="Q244" s="278"/>
      <c r="R244" s="278"/>
      <c r="S244" s="278"/>
      <c r="T244" s="27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4" t="s">
        <v>154</v>
      </c>
      <c r="AU244" s="264" t="s">
        <v>85</v>
      </c>
      <c r="AV244" s="13" t="s">
        <v>85</v>
      </c>
      <c r="AW244" s="13" t="s">
        <v>32</v>
      </c>
      <c r="AX244" s="13" t="s">
        <v>83</v>
      </c>
      <c r="AY244" s="264" t="s">
        <v>138</v>
      </c>
    </row>
    <row r="245" s="2" customFormat="1" ht="6.96" customHeight="1">
      <c r="A245" s="37"/>
      <c r="B245" s="65"/>
      <c r="C245" s="66"/>
      <c r="D245" s="66"/>
      <c r="E245" s="66"/>
      <c r="F245" s="66"/>
      <c r="G245" s="66"/>
      <c r="H245" s="66"/>
      <c r="I245" s="66"/>
      <c r="J245" s="66"/>
      <c r="K245" s="66"/>
      <c r="L245" s="43"/>
      <c r="M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</row>
  </sheetData>
  <sheetProtection sheet="1" autoFilter="0" formatColumns="0" formatRows="0" objects="1" scenarios="1" spinCount="100000" saltValue="K+fAow+obQ8aUA+fP7Nwurjar8tqQJvbUSyI5wTVhJ6YYGqUqduikbOTML/QhytQhAFktU4LBCtVhh2nCevXmQ==" hashValue="mfCFh2MzOZUiwn5QbAw7YYeTlMKc+yWHNAQtj/FMvBbAQX5SehytC0UmKjPKRLOOEv5/1rxfXRQdF8F9VggzpQ==" algorithmName="SHA-512" password="CC35"/>
  <autoFilter ref="C123:K24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2022-03-23T09:50:22Z</dcterms:created>
  <dcterms:modified xsi:type="dcterms:W3CDTF">2022-03-23T09:50:26Z</dcterms:modified>
</cp:coreProperties>
</file>